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RI\Jelínková\Hřiště Komenského sady\"/>
    </mc:Choice>
  </mc:AlternateContent>
  <bookViews>
    <workbookView xWindow="0" yWindow="0" windowWidth="19095" windowHeight="17325" firstSheet="1" activeTab="1"/>
  </bookViews>
  <sheets>
    <sheet name="Rekapitulace stavby" sheetId="1" r:id="rId1"/>
    <sheet name="S1 - Dětské herní prvky, ..." sheetId="2" r:id="rId2"/>
    <sheet name="S2 - Vegetační úpravy" sheetId="3" r:id="rId3"/>
    <sheet name="VRN - Vedlejší rozpočtové..." sheetId="4" r:id="rId4"/>
  </sheets>
  <definedNames>
    <definedName name="_xlnm._FilterDatabase" localSheetId="1" hidden="1">'S1 - Dětské herní prvky, ...'!$C$120:$K$164</definedName>
    <definedName name="_xlnm._FilterDatabase" localSheetId="2" hidden="1">'S2 - Vegetační úpravy'!$C$117:$K$160</definedName>
    <definedName name="_xlnm._FilterDatabase" localSheetId="3" hidden="1">'VRN - Vedlejší rozpočtové...'!$C$116:$K$123</definedName>
    <definedName name="_xlnm.Print_Titles" localSheetId="0">'Rekapitulace stavby'!$92:$92</definedName>
    <definedName name="_xlnm.Print_Titles" localSheetId="1">'S1 - Dětské herní prvky, ...'!$120:$120</definedName>
    <definedName name="_xlnm.Print_Titles" localSheetId="2">'S2 - Vegetační úpravy'!$117:$117</definedName>
    <definedName name="_xlnm.Print_Titles" localSheetId="3">'VRN - Vedlejší rozpočtové...'!$116:$116</definedName>
    <definedName name="_xlnm.Print_Area" localSheetId="0">'Rekapitulace stavby'!$D$4:$AO$76,'Rekapitulace stavby'!$C$82:$AQ$98</definedName>
    <definedName name="_xlnm.Print_Area" localSheetId="1">'S1 - Dětské herní prvky, ...'!$C$4:$J$76,'S1 - Dětské herní prvky, ...'!$C$108:$K$164</definedName>
    <definedName name="_xlnm.Print_Area" localSheetId="2">'S2 - Vegetační úpravy'!$C$4:$J$76,'S2 - Vegetační úpravy'!$C$105:$K$160</definedName>
    <definedName name="_xlnm.Print_Area" localSheetId="3">'VRN - Vedlejší rozpočtové...'!$C$4:$J$76,'VRN - Vedlejší rozpočtové...'!$C$104:$K$123</definedName>
  </definedNames>
  <calcPr calcId="162913"/>
</workbook>
</file>

<file path=xl/calcChain.xml><?xml version="1.0" encoding="utf-8"?>
<calcChain xmlns="http://schemas.openxmlformats.org/spreadsheetml/2006/main">
  <c r="J124" i="2" l="1"/>
  <c r="J37" i="4" l="1"/>
  <c r="J36" i="4"/>
  <c r="AY97" i="1" s="1"/>
  <c r="J35" i="4"/>
  <c r="AX97" i="1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F113" i="4"/>
  <c r="F111" i="4"/>
  <c r="E109" i="4"/>
  <c r="F91" i="4"/>
  <c r="F89" i="4"/>
  <c r="E87" i="4"/>
  <c r="J24" i="4"/>
  <c r="E24" i="4"/>
  <c r="J114" i="4" s="1"/>
  <c r="J23" i="4"/>
  <c r="J21" i="4"/>
  <c r="E21" i="4"/>
  <c r="J91" i="4" s="1"/>
  <c r="J20" i="4"/>
  <c r="J18" i="4"/>
  <c r="E18" i="4"/>
  <c r="F114" i="4"/>
  <c r="J17" i="4"/>
  <c r="J12" i="4"/>
  <c r="J89" i="4" s="1"/>
  <c r="E7" i="4"/>
  <c r="E107" i="4" s="1"/>
  <c r="J37" i="3"/>
  <c r="J36" i="3"/>
  <c r="AY96" i="1" s="1"/>
  <c r="J35" i="3"/>
  <c r="AX96" i="1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F114" i="3"/>
  <c r="F112" i="3"/>
  <c r="E110" i="3"/>
  <c r="F91" i="3"/>
  <c r="F89" i="3"/>
  <c r="E87" i="3"/>
  <c r="J24" i="3"/>
  <c r="E24" i="3"/>
  <c r="J92" i="3" s="1"/>
  <c r="J23" i="3"/>
  <c r="J21" i="3"/>
  <c r="E21" i="3"/>
  <c r="J114" i="3" s="1"/>
  <c r="J20" i="3"/>
  <c r="J18" i="3"/>
  <c r="E18" i="3"/>
  <c r="F115" i="3" s="1"/>
  <c r="J17" i="3"/>
  <c r="J12" i="3"/>
  <c r="J112" i="3" s="1"/>
  <c r="E7" i="3"/>
  <c r="E108" i="3"/>
  <c r="J37" i="2"/>
  <c r="J36" i="2"/>
  <c r="AY95" i="1" s="1"/>
  <c r="J35" i="2"/>
  <c r="AX95" i="1" s="1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7" i="2"/>
  <c r="F115" i="2"/>
  <c r="E113" i="2"/>
  <c r="F91" i="2"/>
  <c r="F89" i="2"/>
  <c r="E87" i="2"/>
  <c r="J24" i="2"/>
  <c r="E24" i="2"/>
  <c r="J118" i="2" s="1"/>
  <c r="J23" i="2"/>
  <c r="J21" i="2"/>
  <c r="E21" i="2"/>
  <c r="J117" i="2" s="1"/>
  <c r="J20" i="2"/>
  <c r="J18" i="2"/>
  <c r="E18" i="2"/>
  <c r="F118" i="2" s="1"/>
  <c r="J17" i="2"/>
  <c r="J12" i="2"/>
  <c r="J115" i="2"/>
  <c r="E7" i="2"/>
  <c r="E111" i="2" s="1"/>
  <c r="L90" i="1"/>
  <c r="AM90" i="1"/>
  <c r="AM89" i="1"/>
  <c r="L89" i="1"/>
  <c r="AM87" i="1"/>
  <c r="L87" i="1"/>
  <c r="L85" i="1"/>
  <c r="L84" i="1"/>
  <c r="BK164" i="2"/>
  <c r="J163" i="2"/>
  <c r="J161" i="2"/>
  <c r="BK155" i="2"/>
  <c r="BK153" i="2"/>
  <c r="BK151" i="2"/>
  <c r="J149" i="2"/>
  <c r="J147" i="2"/>
  <c r="BK145" i="2"/>
  <c r="BK141" i="2"/>
  <c r="BK143" i="2"/>
  <c r="BK158" i="2"/>
  <c r="J137" i="2"/>
  <c r="J135" i="2"/>
  <c r="BK133" i="2"/>
  <c r="BK131" i="2"/>
  <c r="BK129" i="2"/>
  <c r="BK127" i="2"/>
  <c r="BK125" i="2"/>
  <c r="AS94" i="1"/>
  <c r="BK146" i="3"/>
  <c r="J128" i="3"/>
  <c r="J125" i="3"/>
  <c r="BK159" i="3"/>
  <c r="J152" i="3"/>
  <c r="J145" i="3"/>
  <c r="BK129" i="3"/>
  <c r="J122" i="3"/>
  <c r="J159" i="3"/>
  <c r="BK148" i="3"/>
  <c r="J130" i="3"/>
  <c r="BK124" i="3"/>
  <c r="BK119" i="4"/>
  <c r="BK121" i="4"/>
  <c r="J164" i="2"/>
  <c r="J162" i="2"/>
  <c r="J160" i="2"/>
  <c r="BK154" i="2"/>
  <c r="J152" i="2"/>
  <c r="BK148" i="2"/>
  <c r="J146" i="2"/>
  <c r="J143" i="2"/>
  <c r="BK142" i="2"/>
  <c r="BK140" i="2"/>
  <c r="BK137" i="2"/>
  <c r="BK135" i="2"/>
  <c r="J133" i="2"/>
  <c r="BK130" i="2"/>
  <c r="BK128" i="2"/>
  <c r="BK126" i="2"/>
  <c r="BK124" i="2"/>
  <c r="J154" i="3"/>
  <c r="J149" i="3"/>
  <c r="BK142" i="3"/>
  <c r="BK127" i="3"/>
  <c r="BK123" i="3"/>
  <c r="BK154" i="3"/>
  <c r="BK147" i="3"/>
  <c r="BK130" i="3"/>
  <c r="BK125" i="3"/>
  <c r="BK160" i="3"/>
  <c r="BK149" i="3"/>
  <c r="J129" i="3"/>
  <c r="BK121" i="3"/>
  <c r="J123" i="4"/>
  <c r="J120" i="4"/>
  <c r="BK122" i="4"/>
  <c r="J157" i="2"/>
  <c r="BK162" i="2"/>
  <c r="BK160" i="2"/>
  <c r="J155" i="2"/>
  <c r="J153" i="2"/>
  <c r="J151" i="2"/>
  <c r="J148" i="2"/>
  <c r="BK146" i="2"/>
  <c r="J144" i="2"/>
  <c r="J140" i="2"/>
  <c r="J142" i="2"/>
  <c r="BK139" i="2"/>
  <c r="BK136" i="2"/>
  <c r="BK134" i="2"/>
  <c r="BK132" i="2"/>
  <c r="J131" i="2"/>
  <c r="J129" i="2"/>
  <c r="J127" i="2"/>
  <c r="J125" i="2"/>
  <c r="BK156" i="3"/>
  <c r="BK150" i="3"/>
  <c r="J147" i="3"/>
  <c r="J138" i="3"/>
  <c r="J126" i="3"/>
  <c r="BK122" i="3"/>
  <c r="J158" i="3"/>
  <c r="J146" i="3"/>
  <c r="BK136" i="3"/>
  <c r="J127" i="3"/>
  <c r="J120" i="3"/>
  <c r="BK158" i="3"/>
  <c r="BK138" i="3"/>
  <c r="J123" i="3"/>
  <c r="J121" i="4"/>
  <c r="BK120" i="4"/>
  <c r="BK157" i="2"/>
  <c r="BK163" i="2"/>
  <c r="BK161" i="2"/>
  <c r="J158" i="2"/>
  <c r="J154" i="2"/>
  <c r="BK152" i="2"/>
  <c r="BK149" i="2"/>
  <c r="BK147" i="2"/>
  <c r="J145" i="2"/>
  <c r="BK144" i="2"/>
  <c r="J141" i="2"/>
  <c r="J139" i="2"/>
  <c r="J136" i="2"/>
  <c r="J134" i="2"/>
  <c r="J132" i="2"/>
  <c r="J130" i="2"/>
  <c r="J128" i="2"/>
  <c r="J126" i="2"/>
  <c r="BK152" i="3"/>
  <c r="J148" i="3"/>
  <c r="J136" i="3"/>
  <c r="J124" i="3"/>
  <c r="J121" i="3"/>
  <c r="J150" i="3"/>
  <c r="J142" i="3"/>
  <c r="BK128" i="3"/>
  <c r="J160" i="3"/>
  <c r="J156" i="3"/>
  <c r="BK145" i="3"/>
  <c r="BK126" i="3"/>
  <c r="BK120" i="3"/>
  <c r="J122" i="4"/>
  <c r="BK123" i="4"/>
  <c r="J119" i="4"/>
  <c r="P123" i="2" l="1"/>
  <c r="P122" i="2"/>
  <c r="P121" i="2" s="1"/>
  <c r="AU95" i="1" s="1"/>
  <c r="P138" i="2"/>
  <c r="P150" i="2"/>
  <c r="P159" i="2"/>
  <c r="P119" i="3"/>
  <c r="R144" i="3"/>
  <c r="BK118" i="4"/>
  <c r="BK117" i="4" s="1"/>
  <c r="J117" i="4" s="1"/>
  <c r="J96" i="4" s="1"/>
  <c r="BK123" i="2"/>
  <c r="J123" i="2" s="1"/>
  <c r="J98" i="2" s="1"/>
  <c r="BK138" i="2"/>
  <c r="J138" i="2"/>
  <c r="J99" i="2" s="1"/>
  <c r="BK150" i="2"/>
  <c r="J150" i="2" s="1"/>
  <c r="J100" i="2" s="1"/>
  <c r="BK159" i="2"/>
  <c r="J159" i="2"/>
  <c r="J101" i="2" s="1"/>
  <c r="R119" i="3"/>
  <c r="R118" i="3" s="1"/>
  <c r="P144" i="3"/>
  <c r="R118" i="4"/>
  <c r="R117" i="4"/>
  <c r="R123" i="2"/>
  <c r="R138" i="2"/>
  <c r="T150" i="2"/>
  <c r="R159" i="2"/>
  <c r="BK119" i="3"/>
  <c r="J119" i="3"/>
  <c r="J97" i="3" s="1"/>
  <c r="BK144" i="3"/>
  <c r="J144" i="3" s="1"/>
  <c r="J98" i="3" s="1"/>
  <c r="T118" i="4"/>
  <c r="T117" i="4"/>
  <c r="T123" i="2"/>
  <c r="T122" i="2"/>
  <c r="T138" i="2"/>
  <c r="R150" i="2"/>
  <c r="T159" i="2"/>
  <c r="T119" i="3"/>
  <c r="T118" i="3" s="1"/>
  <c r="T144" i="3"/>
  <c r="P118" i="4"/>
  <c r="P117" i="4"/>
  <c r="AU97" i="1" s="1"/>
  <c r="E85" i="4"/>
  <c r="J92" i="4"/>
  <c r="J111" i="4"/>
  <c r="J113" i="4"/>
  <c r="BE119" i="4"/>
  <c r="BE120" i="4"/>
  <c r="BE121" i="4"/>
  <c r="F92" i="4"/>
  <c r="BE122" i="4"/>
  <c r="BE123" i="4"/>
  <c r="E85" i="3"/>
  <c r="J89" i="3"/>
  <c r="J91" i="3"/>
  <c r="J115" i="3"/>
  <c r="BE125" i="3"/>
  <c r="BE136" i="3"/>
  <c r="BE142" i="3"/>
  <c r="BE154" i="3"/>
  <c r="BE156" i="3"/>
  <c r="F92" i="3"/>
  <c r="BE126" i="3"/>
  <c r="BE128" i="3"/>
  <c r="BE129" i="3"/>
  <c r="BE130" i="3"/>
  <c r="BE138" i="3"/>
  <c r="BE145" i="3"/>
  <c r="BE149" i="3"/>
  <c r="BE159" i="3"/>
  <c r="BE120" i="3"/>
  <c r="BE121" i="3"/>
  <c r="BE122" i="3"/>
  <c r="BE123" i="3"/>
  <c r="BE124" i="3"/>
  <c r="BE127" i="3"/>
  <c r="BE146" i="3"/>
  <c r="BE147" i="3"/>
  <c r="BE148" i="3"/>
  <c r="BE150" i="3"/>
  <c r="BE152" i="3"/>
  <c r="BE158" i="3"/>
  <c r="BE160" i="3"/>
  <c r="E85" i="2"/>
  <c r="J89" i="2"/>
  <c r="J91" i="2"/>
  <c r="F92" i="2"/>
  <c r="J92" i="2"/>
  <c r="BE124" i="2"/>
  <c r="BE125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9" i="2"/>
  <c r="BE157" i="2"/>
  <c r="BE158" i="2"/>
  <c r="BE141" i="2"/>
  <c r="BE142" i="2"/>
  <c r="BE144" i="2"/>
  <c r="BE140" i="2"/>
  <c r="BE143" i="2"/>
  <c r="BE145" i="2"/>
  <c r="BE146" i="2"/>
  <c r="BE147" i="2"/>
  <c r="BE148" i="2"/>
  <c r="BE149" i="2"/>
  <c r="BE151" i="2"/>
  <c r="BE152" i="2"/>
  <c r="BE153" i="2"/>
  <c r="BE154" i="2"/>
  <c r="BE155" i="2"/>
  <c r="BE160" i="2"/>
  <c r="BE161" i="2"/>
  <c r="BE162" i="2"/>
  <c r="BE163" i="2"/>
  <c r="BE164" i="2"/>
  <c r="F34" i="2"/>
  <c r="BA95" i="1" s="1"/>
  <c r="J34" i="2"/>
  <c r="AW95" i="1" s="1"/>
  <c r="F37" i="3"/>
  <c r="BD96" i="1" s="1"/>
  <c r="J34" i="3"/>
  <c r="AW96" i="1" s="1"/>
  <c r="F36" i="3"/>
  <c r="BC96" i="1" s="1"/>
  <c r="F37" i="2"/>
  <c r="BD95" i="1" s="1"/>
  <c r="F35" i="2"/>
  <c r="BB95" i="1" s="1"/>
  <c r="J34" i="4"/>
  <c r="AW97" i="1" s="1"/>
  <c r="F34" i="4"/>
  <c r="BA97" i="1" s="1"/>
  <c r="F36" i="4"/>
  <c r="BC97" i="1" s="1"/>
  <c r="F37" i="4"/>
  <c r="BD97" i="1" s="1"/>
  <c r="F35" i="4"/>
  <c r="BB97" i="1" s="1"/>
  <c r="F36" i="2"/>
  <c r="BC95" i="1" s="1"/>
  <c r="F34" i="3"/>
  <c r="BA96" i="1" s="1"/>
  <c r="F35" i="3"/>
  <c r="BB96" i="1" s="1"/>
  <c r="T121" i="2" l="1"/>
  <c r="R122" i="2"/>
  <c r="R121" i="2"/>
  <c r="P118" i="3"/>
  <c r="AU96" i="1"/>
  <c r="AU94" i="1" s="1"/>
  <c r="BK118" i="3"/>
  <c r="J118" i="3" s="1"/>
  <c r="J96" i="3" s="1"/>
  <c r="J118" i="4"/>
  <c r="J97" i="4"/>
  <c r="BK122" i="2"/>
  <c r="J122" i="2" s="1"/>
  <c r="J97" i="2" s="1"/>
  <c r="J33" i="2"/>
  <c r="AV95" i="1" s="1"/>
  <c r="AT95" i="1" s="1"/>
  <c r="F33" i="4"/>
  <c r="AZ97" i="1" s="1"/>
  <c r="J30" i="4"/>
  <c r="AG97" i="1"/>
  <c r="F33" i="3"/>
  <c r="AZ96" i="1"/>
  <c r="BB94" i="1"/>
  <c r="AX94" i="1" s="1"/>
  <c r="BC94" i="1"/>
  <c r="W32" i="1" s="1"/>
  <c r="J33" i="3"/>
  <c r="AV96" i="1"/>
  <c r="AT96" i="1" s="1"/>
  <c r="J33" i="4"/>
  <c r="AV97" i="1" s="1"/>
  <c r="AT97" i="1" s="1"/>
  <c r="AN97" i="1" s="1"/>
  <c r="F33" i="2"/>
  <c r="AZ95" i="1" s="1"/>
  <c r="BD94" i="1"/>
  <c r="W33" i="1" s="1"/>
  <c r="BA94" i="1"/>
  <c r="W30" i="1" s="1"/>
  <c r="BK121" i="2" l="1"/>
  <c r="J121" i="2"/>
  <c r="J96" i="2" s="1"/>
  <c r="J39" i="4"/>
  <c r="J30" i="3"/>
  <c r="AG96" i="1"/>
  <c r="AZ94" i="1"/>
  <c r="AV94" i="1" s="1"/>
  <c r="AK29" i="1" s="1"/>
  <c r="AY94" i="1"/>
  <c r="AW94" i="1"/>
  <c r="AK30" i="1" s="1"/>
  <c r="W31" i="1"/>
  <c r="J39" i="3" l="1"/>
  <c r="AN96" i="1"/>
  <c r="J30" i="2"/>
  <c r="AG95" i="1" s="1"/>
  <c r="AG94" i="1" s="1"/>
  <c r="W29" i="1"/>
  <c r="AT94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<sst xmlns="http://schemas.openxmlformats.org/spreadsheetml/2006/main" count="1681" uniqueCount="401">
  <si>
    <t>Export Komplet</t>
  </si>
  <si>
    <t/>
  </si>
  <si>
    <t>2.0</t>
  </si>
  <si>
    <t>False</t>
  </si>
  <si>
    <t>{3fcfbd4a-47d5-4c0a-b813-0cdba64300bc}</t>
  </si>
  <si>
    <t>&gt;&gt;  skryté sloupce  &lt;&lt;</t>
  </si>
  <si>
    <t>0,1</t>
  </si>
  <si>
    <t>21</t>
  </si>
  <si>
    <t>0,01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</si>
  <si>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</si>
  <si>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</si>
  <si>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</si>
  <si>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</si>
  <si>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</si>
  <si>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</si>
  <si>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23/034/A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</si>
  <si>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</si>
  <si>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</si>
  <si>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Svět dětí, Komenského sady, Třeboň (A)</t>
  </si>
  <si>
    <t>KSO:</t>
  </si>
  <si>
    <t>CC-CZ:</t>
  </si>
  <si>
    <t>Místo:</t>
  </si>
  <si>
    <t xml:space="preserve"> </t>
  </si>
  <si>
    <t>Datum:</t>
  </si>
  <si>
    <t>17. 8. 2023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</si>
  <si>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</si>
  <si>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</si>
  <si>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</si>
  <si>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</si>
  <si>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</si>
  <si>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</si>
  <si>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</si>
  <si>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</si>
  <si>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</si>
  <si>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</si>
  <si>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</si>
  <si>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</si>
  <si>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</si>
  <si>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</si>
  <si>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</si>
  <si>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</si>
  <si>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</si>
  <si>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</si>
  <si>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</si>
  <si>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</si>
  <si>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</si>
  <si>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</si>
  <si>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</si>
  <si>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</si>
  <si>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</si>
  <si>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</si>
  <si>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</si>
  <si>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</si>
  <si>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</si>
  <si>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</si>
  <si>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</si>
  <si>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</si>
  <si>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</si>
  <si>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</si>
  <si>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</si>
  <si>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</si>
  <si>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</si>
  <si>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</si>
  <si>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</si>
  <si>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</si>
  <si>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</si>
  <si>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</si>
  <si>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</si>
  <si>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</si>
  <si>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</si>
  <si>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</si>
  <si>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</si>
  <si>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</si>
  <si>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</si>
  <si>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</si>
  <si>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</si>
  <si>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</si>
  <si>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</si>
  <si>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</si>
  <si>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</si>
  <si>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S1</t>
  </si>
  <si>
    <t>Dětské herní prvky, mobiliář, zpevněné plochy</t>
  </si>
  <si>
    <t>STA</t>
  </si>
  <si>
    <t>1</t>
  </si>
  <si>
    <t>{dddcf53e-3f6b-409e-acf7-d64a80742a97}</t>
  </si>
  <si>
    <t>2</t>
  </si>
  <si>
    <t>S2</t>
  </si>
  <si>
    <t>Vegetační úpravy</t>
  </si>
  <si>
    <t>{b5ae022e-4132-4455-bb92-d0049c3273f5}</t>
  </si>
  <si>
    <t>VRN</t>
  </si>
  <si>
    <t>Vedlejší rozpočtové náklady</t>
  </si>
  <si>
    <t>{3f5bdee9-1bd5-43a2-b6ef-eae0a6eae680}</t>
  </si>
  <si>
    <t>KRYCÍ LIST SOUPISU PRACÍ</t>
  </si>
  <si>
    <t>Objekt:</t>
  </si>
  <si>
    <t>S1 - Dětské herní prvky, mobiliář,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</si>
  <si>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</si>
  <si>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</si>
  <si>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</si>
  <si>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</si>
  <si>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</si>
  <si>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D1 - Dětské herní prvky</t>
  </si>
  <si>
    <t xml:space="preserve">    S.01 - Dětské herní prvky</t>
  </si>
  <si>
    <t xml:space="preserve">    S.02 - Rybník s ostrovem</t>
  </si>
  <si>
    <t>D2 - Mobiliář</t>
  </si>
  <si>
    <t>D3 - Zpevněné plochy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</si>
  <si>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</si>
  <si>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</si>
  <si>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</si>
  <si>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</si>
  <si>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</si>
  <si>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</si>
  <si>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</si>
  <si>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</si>
  <si>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</si>
  <si>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</si>
  <si>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</si>
  <si>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</si>
  <si>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</si>
  <si>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</si>
  <si>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Dětské herní prvky</t>
  </si>
  <si>
    <t>ROZPOCET</t>
  </si>
  <si>
    <t>S.01</t>
  </si>
  <si>
    <t>K</t>
  </si>
  <si>
    <t>pol1.01</t>
  </si>
  <si>
    <t>D+M balanční dráha; vyměření, výkop a betonáž</t>
  </si>
  <si>
    <t>kpl</t>
  </si>
  <si>
    <t>4</t>
  </si>
  <si>
    <t>1552044978</t>
  </si>
  <si>
    <t>pol1.02</t>
  </si>
  <si>
    <t>D+M balanční tyče; vyměření, výkop a betonáž</t>
  </si>
  <si>
    <t>785605131</t>
  </si>
  <si>
    <t>3</t>
  </si>
  <si>
    <t>pol1.03</t>
  </si>
  <si>
    <t>D+M kladina na pružinách; vyměření, výkop a betonáž</t>
  </si>
  <si>
    <t>-2006319053</t>
  </si>
  <si>
    <t>pol1.04</t>
  </si>
  <si>
    <t>D+M pohyblivá kladina; vyměření, výkop a betonáž</t>
  </si>
  <si>
    <t>-246303905</t>
  </si>
  <si>
    <t>5</t>
  </si>
  <si>
    <t>pol1.05</t>
  </si>
  <si>
    <t>D+M překážkový most; vyměření, výkop a betonáž</t>
  </si>
  <si>
    <t>-1881517219</t>
  </si>
  <si>
    <t>6</t>
  </si>
  <si>
    <t>pol1.06</t>
  </si>
  <si>
    <t xml:space="preserve">D+M zemní trampolína šestiúhelník; vyměření, výkop a betonáž </t>
  </si>
  <si>
    <t>-543969411</t>
  </si>
  <si>
    <t>7</t>
  </si>
  <si>
    <t>pol1.07</t>
  </si>
  <si>
    <t xml:space="preserve">D+M houpací síť; vyměření, výkop a betonáž </t>
  </si>
  <si>
    <t>-275473545</t>
  </si>
  <si>
    <t>8</t>
  </si>
  <si>
    <t>pol1.08</t>
  </si>
  <si>
    <t xml:space="preserve">D+M trojité pružinové houpadlo; vyměření, výkop a betonáž </t>
  </si>
  <si>
    <t>96364225</t>
  </si>
  <si>
    <t>9</t>
  </si>
  <si>
    <t>pol1.09</t>
  </si>
  <si>
    <t xml:space="preserve">D+M lesní chaloupka; vyměření, výkop a betonáž </t>
  </si>
  <si>
    <t>902396232</t>
  </si>
  <si>
    <t>10</t>
  </si>
  <si>
    <t>pol1.10</t>
  </si>
  <si>
    <t xml:space="preserve">D+M vesnický obchůdek; vyměření, výkop a betonáž </t>
  </si>
  <si>
    <t>-578192243</t>
  </si>
  <si>
    <t>11</t>
  </si>
  <si>
    <t>pol1.11</t>
  </si>
  <si>
    <t xml:space="preserve">D+M auto jungle 4 x 4; vyměření, výkop a betonáž </t>
  </si>
  <si>
    <t>1662429353</t>
  </si>
  <si>
    <t>12</t>
  </si>
  <si>
    <t>pol1.12</t>
  </si>
  <si>
    <t xml:space="preserve">D+M visutý most; vyměření, výkop a betonáž </t>
  </si>
  <si>
    <t>1273202301</t>
  </si>
  <si>
    <t>14</t>
  </si>
  <si>
    <t>pol1.13</t>
  </si>
  <si>
    <t>terénní úpravy - doplnění ornice, zatravnění</t>
  </si>
  <si>
    <t>158302838</t>
  </si>
  <si>
    <t>pol1.14</t>
  </si>
  <si>
    <t>přesun hmot, osob, materiálu, ostatní náklady</t>
  </si>
  <si>
    <t>493941122</t>
  </si>
  <si>
    <t>S.02</t>
  </si>
  <si>
    <t>Rybník s ostrovem</t>
  </si>
  <si>
    <t>16</t>
  </si>
  <si>
    <t>pol2.01</t>
  </si>
  <si>
    <t>D+M loďka; vyměření, výkop a betonáž</t>
  </si>
  <si>
    <t>-326638146</t>
  </si>
  <si>
    <t>17</t>
  </si>
  <si>
    <t>pol2.02</t>
  </si>
  <si>
    <t>D+M nerezová skluzavka; vyměření, výkop a betonáž</t>
  </si>
  <si>
    <t>-370079376</t>
  </si>
  <si>
    <t>18</t>
  </si>
  <si>
    <t>pol2.03</t>
  </si>
  <si>
    <t>D+M nerezový tunel; vyměření, výkop a betonáž</t>
  </si>
  <si>
    <t>-1572722112</t>
  </si>
  <si>
    <t>19</t>
  </si>
  <si>
    <t>pol2.04</t>
  </si>
  <si>
    <t>D+M 2D a 3D objekty, schody; vyměření, výkop a betonáž</t>
  </si>
  <si>
    <t>2133891365</t>
  </si>
  <si>
    <t>20</t>
  </si>
  <si>
    <t>pol2.05</t>
  </si>
  <si>
    <t>D+M betonový postupný val s povrchem EPDM, 7500 x 3700mm, v 1000mm; vyměření, výkop a betonáž</t>
  </si>
  <si>
    <t>1207311910</t>
  </si>
  <si>
    <t>pol2.06</t>
  </si>
  <si>
    <t>povrch EPDM, jako podklad betonová mazanina s kari sítí, štěrkový podklad; vyměření, výkop a betonáž</t>
  </si>
  <si>
    <t>m2</t>
  </si>
  <si>
    <t>1820295466</t>
  </si>
  <si>
    <t>23</t>
  </si>
  <si>
    <t>pol2.07</t>
  </si>
  <si>
    <t>příprava podkladu pod pryžový povrch - betonová deska</t>
  </si>
  <si>
    <t>-973537639</t>
  </si>
  <si>
    <t>24</t>
  </si>
  <si>
    <t>pol2.08</t>
  </si>
  <si>
    <t>-292274809</t>
  </si>
  <si>
    <t>25</t>
  </si>
  <si>
    <t>pol2.09</t>
  </si>
  <si>
    <t>243269931</t>
  </si>
  <si>
    <t>26</t>
  </si>
  <si>
    <t>pol2.10</t>
  </si>
  <si>
    <t>odvodnění</t>
  </si>
  <si>
    <t>-2073180402</t>
  </si>
  <si>
    <t>27</t>
  </si>
  <si>
    <t>pol2.11</t>
  </si>
  <si>
    <t>přemístění stávajícího kolotoče</t>
  </si>
  <si>
    <t>131762009</t>
  </si>
  <si>
    <t>D2</t>
  </si>
  <si>
    <t>Mobiliář</t>
  </si>
  <si>
    <t>28</t>
  </si>
  <si>
    <t>pol2.1.01</t>
  </si>
  <si>
    <t>D+M Parková lavička na centrální otočné noze, vč. spodní stavby</t>
  </si>
  <si>
    <t>-1804251686</t>
  </si>
  <si>
    <t>29</t>
  </si>
  <si>
    <t>pol2.1.02</t>
  </si>
  <si>
    <t>D+M Parková lavička na zídku - sedák, vč. spodní stavby</t>
  </si>
  <si>
    <t>-1294597240</t>
  </si>
  <si>
    <t>30</t>
  </si>
  <si>
    <t>pol2.1.03</t>
  </si>
  <si>
    <t>D+M nádoby na odpad, vč. spodní stavby</t>
  </si>
  <si>
    <t>2482676</t>
  </si>
  <si>
    <t>31</t>
  </si>
  <si>
    <t>pol2.1.04</t>
  </si>
  <si>
    <t>D+M pítko, vč. spodní stavby</t>
  </si>
  <si>
    <t>335111300</t>
  </si>
  <si>
    <t>32</t>
  </si>
  <si>
    <t>pol2.1.05</t>
  </si>
  <si>
    <t>přípojení na zdroj vody</t>
  </si>
  <si>
    <t>1753975143</t>
  </si>
  <si>
    <t>VV</t>
  </si>
  <si>
    <t>"délka 5 m, napojení na řád, armatury, zemní práce"1</t>
  </si>
  <si>
    <t>34</t>
  </si>
  <si>
    <t>pol2.1.06</t>
  </si>
  <si>
    <t>D+M kruhová lavička bez opěradla, vč. spodní stavby</t>
  </si>
  <si>
    <t>-56706946</t>
  </si>
  <si>
    <t>35</t>
  </si>
  <si>
    <t>pol2.1.07</t>
  </si>
  <si>
    <t>doprava</t>
  </si>
  <si>
    <t>-1185263088</t>
  </si>
  <si>
    <t>D3</t>
  </si>
  <si>
    <t>Zpevněné plochy</t>
  </si>
  <si>
    <t>36</t>
  </si>
  <si>
    <t>3.1</t>
  </si>
  <si>
    <t>Zpevněné plochy z povrchu parkdekor tl. 40-60 mm</t>
  </si>
  <si>
    <t>-1544492815</t>
  </si>
  <si>
    <t>37</t>
  </si>
  <si>
    <t>564861111</t>
  </si>
  <si>
    <t>Podklad ze štěrkodrtě ŠD plochy přes 100 m2 tl 200 mm</t>
  </si>
  <si>
    <t>CS ÚRS 2023 02</t>
  </si>
  <si>
    <t>210472362</t>
  </si>
  <si>
    <t>38</t>
  </si>
  <si>
    <t>916371214</t>
  </si>
  <si>
    <t>Osazení skrytého flexibilního zahradního obrubníku ocelového (pásovina 50x3 mm) zarytím včetně začištění</t>
  </si>
  <si>
    <t>m</t>
  </si>
  <si>
    <t>-1718207830</t>
  </si>
  <si>
    <t>39</t>
  </si>
  <si>
    <t>M</t>
  </si>
  <si>
    <t>13011042</t>
  </si>
  <si>
    <t>tyč ocelová plochá jakost S235JR (11 375) 50x3mm</t>
  </si>
  <si>
    <t>t</t>
  </si>
  <si>
    <t>-779758564</t>
  </si>
  <si>
    <t>40</t>
  </si>
  <si>
    <t>998225111</t>
  </si>
  <si>
    <t>Přesun hmot pro pozemní komunikace s krytem z kamene, monolitickým betonovým nebo živičným</t>
  </si>
  <si>
    <t>1242261654</t>
  </si>
  <si>
    <t>S2 - Vegetační úpravy</t>
  </si>
  <si>
    <t>D4 - Vegetační úpravy - odstranění keřových skupin, úprava porostu, kácení, ošetření dřevin</t>
  </si>
  <si>
    <t>D5 - Založení parkového trávníku</t>
  </si>
  <si>
    <t>D4</t>
  </si>
  <si>
    <t>Vegetační úpravy - odstranění keřových skupin, úprava porostu, kácení, ošetření dřevin</t>
  </si>
  <si>
    <t>111212355</t>
  </si>
  <si>
    <t>Odstranění nevhodných dřevin přes 100 do 500 m2 v přes 1 m s odstraněním pařezů v rovině nebo svahu do 1:5</t>
  </si>
  <si>
    <t>-1144992399</t>
  </si>
  <si>
    <t>112151012</t>
  </si>
  <si>
    <t>Volné kácení stromů s rozřezáním a odvětvením D kmene přes 200 do 300 mm</t>
  </si>
  <si>
    <t>kus</t>
  </si>
  <si>
    <t>1548385421</t>
  </si>
  <si>
    <t>184806153</t>
  </si>
  <si>
    <t>Řez keřů netrnitých průklestem D koruny přes 3 do 5 m</t>
  </si>
  <si>
    <t>1719670177</t>
  </si>
  <si>
    <t>184852143</t>
  </si>
  <si>
    <t>Řez stromu bezpečnostní o ploše koruny přes 270 do 300 m2 lezeckou technikou</t>
  </si>
  <si>
    <t>786138249</t>
  </si>
  <si>
    <t>184852144</t>
  </si>
  <si>
    <t>Řez stromu bezpečnostní o ploše koruny přes 300 do 330 m2 lezeckou technikou</t>
  </si>
  <si>
    <t>-785966956</t>
  </si>
  <si>
    <t>184852233</t>
  </si>
  <si>
    <t>Řez stromu zdravotní o ploše koruny do 30 m2 lezeckou technikou</t>
  </si>
  <si>
    <t>583997813</t>
  </si>
  <si>
    <t>184852237</t>
  </si>
  <si>
    <t>Řez stromu zdravotní o ploše koruny přes 120 do 150 m2 lezeckou technikou</t>
  </si>
  <si>
    <t>-460749073</t>
  </si>
  <si>
    <t>184852241</t>
  </si>
  <si>
    <t>Řez stromu zdravotní o ploše koruny přes 210 do 240 m2 lezeckou technikou</t>
  </si>
  <si>
    <t>1934979410</t>
  </si>
  <si>
    <t>184852243</t>
  </si>
  <si>
    <t>Řez stromu zdravotní o ploše koruny přes 270 do 300 m2 lezeckou technikou</t>
  </si>
  <si>
    <t>-73577547</t>
  </si>
  <si>
    <t>184852244</t>
  </si>
  <si>
    <t>Řez stromu zdravotní o ploše koruny přes 300 do 330 m2 lezeckou technikou</t>
  </si>
  <si>
    <t>1963168549</t>
  </si>
  <si>
    <t>162201401</t>
  </si>
  <si>
    <t>Vodorovné přemístění větví stromů listnatých do 1 km D kmene přes 100 do 300 mm</t>
  </si>
  <si>
    <t>1121309841</t>
  </si>
  <si>
    <t>"nevhodné dřeviny"185*0,2</t>
  </si>
  <si>
    <t>"volné kácení stromů"1</t>
  </si>
  <si>
    <t>"řez keřů netrnitých"12</t>
  </si>
  <si>
    <t>"zdravotní řez do 300 mm"3+1+3</t>
  </si>
  <si>
    <t>Součet</t>
  </si>
  <si>
    <t>162301931</t>
  </si>
  <si>
    <t>Příplatek k vodorovnému přemístění větví stromů listnatých D kmene přes 100 do 300 mm ZKD 1 km</t>
  </si>
  <si>
    <t>300614598</t>
  </si>
  <si>
    <t>"do 5 km"57*4</t>
  </si>
  <si>
    <t>13</t>
  </si>
  <si>
    <t>162201402</t>
  </si>
  <si>
    <t>Vodorovné přemístění větví stromů listnatých do 1 km D kmene přes 300 do 500 mm</t>
  </si>
  <si>
    <t>-1702886386</t>
  </si>
  <si>
    <t>"bezpečnostní řez nad 300"2+1</t>
  </si>
  <si>
    <t>"zdravotní řez nad 300"6+3</t>
  </si>
  <si>
    <t>162301932</t>
  </si>
  <si>
    <t>Příplatek k vodorovnému přemístění větví stromů listnatých D kmene přes 300 do 500 mm ZKD 1 km</t>
  </si>
  <si>
    <t>707818433</t>
  </si>
  <si>
    <t>"do 5 km"12*4</t>
  </si>
  <si>
    <t>D5</t>
  </si>
  <si>
    <t>Založení parkového trávníku</t>
  </si>
  <si>
    <t>181151311</t>
  </si>
  <si>
    <t>Plošná úprava terénu přes 500 m2 zemina skupiny 1 až 4 nerovnosti přes 50 do 100 mm v rovinně a svahu do 1:5</t>
  </si>
  <si>
    <t>-614294068</t>
  </si>
  <si>
    <t>181451131</t>
  </si>
  <si>
    <t>Založení parkového trávníku výsevem pl přes 1000 m2 v rovině a ve svahu do 1:5</t>
  </si>
  <si>
    <t>-376267302</t>
  </si>
  <si>
    <t>182303111</t>
  </si>
  <si>
    <t>Doplnění zeminy nebo substrátu na travnatých plochách tl do 50 mm rovina v rovinně a svahu do 1:5</t>
  </si>
  <si>
    <t>1302820382</t>
  </si>
  <si>
    <t>Pol1</t>
  </si>
  <si>
    <t>obohacený substrát</t>
  </si>
  <si>
    <t>m3</t>
  </si>
  <si>
    <t>-1413339613</t>
  </si>
  <si>
    <t>183403114</t>
  </si>
  <si>
    <t>Obdělání půdy kultivátorováním v rovině a svahu do 1:5</t>
  </si>
  <si>
    <t>-820233134</t>
  </si>
  <si>
    <t>183403153</t>
  </si>
  <si>
    <t>Obdělání půdy hrabáním v rovině a svahu do 1:5</t>
  </si>
  <si>
    <t>-482793697</t>
  </si>
  <si>
    <t>"2x"200*2</t>
  </si>
  <si>
    <t>183403161</t>
  </si>
  <si>
    <t>Obdělání půdy válením v rovině a svahu do 1:5</t>
  </si>
  <si>
    <t>104145597</t>
  </si>
  <si>
    <t>22</t>
  </si>
  <si>
    <t>184813511</t>
  </si>
  <si>
    <t>Chemické odplevelení před založením kultury postřikem na široko v rovině a svahu do 1:5 ručně</t>
  </si>
  <si>
    <t>-11487393</t>
  </si>
  <si>
    <t>185802113</t>
  </si>
  <si>
    <t>Hnojení půdy umělým hnojivem na široko v rovině a svahu do 1:5</t>
  </si>
  <si>
    <t>-1398984436</t>
  </si>
  <si>
    <t>"30 dkg/m2"200*30/100000</t>
  </si>
  <si>
    <t>Pol2</t>
  </si>
  <si>
    <t>Roundup 20l/ha</t>
  </si>
  <si>
    <t>l</t>
  </si>
  <si>
    <t>2137574100</t>
  </si>
  <si>
    <t>Pol3</t>
  </si>
  <si>
    <t>Hnojivo</t>
  </si>
  <si>
    <t>ks</t>
  </si>
  <si>
    <t>1891925083</t>
  </si>
  <si>
    <t>Pol4</t>
  </si>
  <si>
    <t>Travní osivo, parkový trávník</t>
  </si>
  <si>
    <t>kg</t>
  </si>
  <si>
    <t>314366382</t>
  </si>
  <si>
    <t>VRN - Vedlejší rozpočtové náklady</t>
  </si>
  <si>
    <t>D6 - Vedlejší rozpočtové náklady</t>
  </si>
  <si>
    <t>D6</t>
  </si>
  <si>
    <t>VRN01</t>
  </si>
  <si>
    <t>vytýčení stávajících sítí a vedení</t>
  </si>
  <si>
    <t>-</t>
  </si>
  <si>
    <t>412730986</t>
  </si>
  <si>
    <t>VRN02</t>
  </si>
  <si>
    <t>geodetické práce</t>
  </si>
  <si>
    <t>-1282664295</t>
  </si>
  <si>
    <t>VRN03</t>
  </si>
  <si>
    <t>koordinace dodavatelů</t>
  </si>
  <si>
    <t>-630283855</t>
  </si>
  <si>
    <t>VRN04</t>
  </si>
  <si>
    <t>zařízení staveniště</t>
  </si>
  <si>
    <t>1066002014</t>
  </si>
  <si>
    <t>VRN05</t>
  </si>
  <si>
    <t>dílenská dokumentace</t>
  </si>
  <si>
    <t>-87911956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</si>
</sst>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88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s="1" customFormat="1" ht="12" customHeight="1">
      <c r="B5" s="19"/>
      <c r="D5" s="23" t="s">
        <v>14</v>
      </c>
      <c r="K5" s="219" t="s">
        <v>15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9"/>
      <c r="BE5" s="216" t="s">
        <v>16</v>
      </c>
      <c r="BS5" s="16" t="s">
        <v>6</v>
      </c>
    </row>
    <row r="6" spans="1:74" s="1" customFormat="1" ht="36.950000000000003" customHeight="1">
      <c r="B6" s="19"/>
      <c r="D6" s="25" t="s">
        <v>17</v>
      </c>
      <c r="K6" s="220" t="s">
        <v>18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9"/>
      <c r="BE6" s="217"/>
      <c r="BS6" s="16" t="s">
        <v>6</v>
      </c>
    </row>
    <row r="7" spans="1:74" s="1" customFormat="1" ht="12" customHeight="1">
      <c r="B7" s="19"/>
      <c r="D7" s="26" t="s">
        <v>19</v>
      </c>
      <c r="K7" s="24" t="s">
        <v>1</v>
      </c>
      <c r="AK7" s="26" t="s">
        <v>20</v>
      </c>
      <c r="AN7" s="24" t="s">
        <v>1</v>
      </c>
      <c r="AR7" s="19"/>
      <c r="BE7" s="217"/>
      <c r="BS7" s="16" t="s">
        <v>6</v>
      </c>
    </row>
    <row r="8" spans="1:74" s="1" customFormat="1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17"/>
      <c r="BS8" s="16" t="s">
        <v>6</v>
      </c>
    </row>
    <row r="9" spans="1:74" s="1" customFormat="1" ht="14.45" customHeight="1">
      <c r="B9" s="19"/>
      <c r="AR9" s="19"/>
      <c r="BE9" s="217"/>
      <c r="BS9" s="16" t="s">
        <v>6</v>
      </c>
    </row>
    <row r="10" spans="1:74" s="1" customFormat="1" ht="12" customHeight="1">
      <c r="B10" s="19"/>
      <c r="D10" s="26" t="s">
        <v>25</v>
      </c>
      <c r="AK10" s="26" t="s">
        <v>26</v>
      </c>
      <c r="AN10" s="24" t="s">
        <v>1</v>
      </c>
      <c r="AR10" s="19"/>
      <c r="BE10" s="217"/>
      <c r="BS10" s="16" t="s">
        <v>6</v>
      </c>
    </row>
    <row r="11" spans="1:74" s="1" customFormat="1" ht="18.399999999999999" customHeight="1">
      <c r="B11" s="19"/>
      <c r="E11" s="24" t="s">
        <v>27</v>
      </c>
      <c r="AK11" s="26" t="s">
        <v>28</v>
      </c>
      <c r="AN11" s="24" t="s">
        <v>1</v>
      </c>
      <c r="AR11" s="19"/>
      <c r="BE11" s="217"/>
      <c r="BS11" s="16" t="s">
        <v>6</v>
      </c>
    </row>
    <row r="12" spans="1:74" s="1" customFormat="1" ht="6.95" customHeight="1">
      <c r="B12" s="19"/>
      <c r="AR12" s="19"/>
      <c r="BE12" s="217"/>
      <c r="BS12" s="16" t="s">
        <v>6</v>
      </c>
    </row>
    <row r="13" spans="1:74" s="1" customFormat="1" ht="12" customHeight="1">
      <c r="B13" s="19"/>
      <c r="D13" s="26" t="s">
        <v>29</v>
      </c>
      <c r="AK13" s="26" t="s">
        <v>26</v>
      </c>
      <c r="AN13" s="28" t="s">
        <v>30</v>
      </c>
      <c r="AR13" s="19"/>
      <c r="BE13" s="217"/>
      <c r="BS13" s="16" t="s">
        <v>6</v>
      </c>
    </row>
    <row r="14" spans="1:74" ht="12.75">
      <c r="B14" s="19"/>
      <c r="E14" s="221" t="s">
        <v>30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6" t="s">
        <v>28</v>
      </c>
      <c r="AN14" s="28" t="s">
        <v>30</v>
      </c>
      <c r="AR14" s="19"/>
      <c r="BE14" s="217"/>
      <c r="BS14" s="16" t="s">
        <v>6</v>
      </c>
    </row>
    <row r="15" spans="1:74" s="1" customFormat="1" ht="6.95" customHeight="1">
      <c r="B15" s="19"/>
      <c r="AR15" s="19"/>
      <c r="BE15" s="217"/>
      <c r="BS15" s="16" t="s">
        <v>3</v>
      </c>
    </row>
    <row r="16" spans="1:74" s="1" customFormat="1" ht="12" customHeight="1">
      <c r="B16" s="19"/>
      <c r="D16" s="26" t="s">
        <v>31</v>
      </c>
      <c r="AK16" s="26" t="s">
        <v>26</v>
      </c>
      <c r="AN16" s="24" t="s">
        <v>1</v>
      </c>
      <c r="AR16" s="19"/>
      <c r="BE16" s="217"/>
      <c r="BS16" s="16" t="s">
        <v>3</v>
      </c>
    </row>
    <row r="17" spans="1:71" s="1" customFormat="1" ht="18.399999999999999" customHeight="1">
      <c r="B17" s="19"/>
      <c r="E17" s="24" t="s">
        <v>22</v>
      </c>
      <c r="AK17" s="26" t="s">
        <v>28</v>
      </c>
      <c r="AN17" s="24" t="s">
        <v>1</v>
      </c>
      <c r="AR17" s="19"/>
      <c r="BE17" s="217"/>
      <c r="BS17" s="16" t="s">
        <v>32</v>
      </c>
    </row>
    <row r="18" spans="1:71" s="1" customFormat="1" ht="6.95" customHeight="1">
      <c r="B18" s="19"/>
      <c r="AR18" s="19"/>
      <c r="BE18" s="217"/>
      <c r="BS18" s="16" t="s">
        <v>8</v>
      </c>
    </row>
    <row r="19" spans="1:71" s="1" customFormat="1" ht="12" customHeight="1">
      <c r="B19" s="19"/>
      <c r="D19" s="26" t="s">
        <v>33</v>
      </c>
      <c r="AK19" s="26" t="s">
        <v>26</v>
      </c>
      <c r="AN19" s="24" t="s">
        <v>1</v>
      </c>
      <c r="AR19" s="19"/>
      <c r="BE19" s="217"/>
      <c r="BS19" s="16" t="s">
        <v>8</v>
      </c>
    </row>
    <row r="20" spans="1:71" s="1" customFormat="1" ht="18.399999999999999" customHeight="1">
      <c r="B20" s="19"/>
      <c r="E20" s="24" t="s">
        <v>22</v>
      </c>
      <c r="AK20" s="26" t="s">
        <v>28</v>
      </c>
      <c r="AN20" s="24" t="s">
        <v>1</v>
      </c>
      <c r="AR20" s="19"/>
      <c r="BE20" s="217"/>
      <c r="BS20" s="16" t="s">
        <v>32</v>
      </c>
    </row>
    <row r="21" spans="1:71" s="1" customFormat="1" ht="6.95" customHeight="1">
      <c r="B21" s="19"/>
      <c r="AR21" s="19"/>
      <c r="BE21" s="217"/>
    </row>
    <row r="22" spans="1:71" s="1" customFormat="1" ht="12" customHeight="1">
      <c r="B22" s="19"/>
      <c r="D22" s="26" t="s">
        <v>34</v>
      </c>
      <c r="AR22" s="19"/>
      <c r="BE22" s="217"/>
    </row>
    <row r="23" spans="1:71" s="1" customFormat="1" ht="16.5" customHeight="1">
      <c r="B23" s="19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9"/>
      <c r="BE23" s="217"/>
    </row>
    <row r="24" spans="1:71" s="1" customFormat="1" ht="6.95" customHeight="1">
      <c r="B24" s="19"/>
      <c r="AR24" s="19"/>
      <c r="BE24" s="217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7"/>
    </row>
    <row r="26" spans="1:71" s="2" customFormat="1" ht="25.9" customHeight="1">
      <c r="A26" s="31"/>
      <c r="B26" s="32"/>
      <c r="C26" s="31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4">
        <f>ROUND(AG94,2)</f>
        <v>0</v>
      </c>
      <c r="AL26" s="225"/>
      <c r="AM26" s="225"/>
      <c r="AN26" s="225"/>
      <c r="AO26" s="225"/>
      <c r="AP26" s="31"/>
      <c r="AQ26" s="31"/>
      <c r="AR26" s="32"/>
      <c r="BE26" s="217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7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6" t="s">
        <v>36</v>
      </c>
      <c r="M28" s="226"/>
      <c r="N28" s="226"/>
      <c r="O28" s="226"/>
      <c r="P28" s="226"/>
      <c r="Q28" s="31"/>
      <c r="R28" s="31"/>
      <c r="S28" s="31"/>
      <c r="T28" s="31"/>
      <c r="U28" s="31"/>
      <c r="V28" s="31"/>
      <c r="W28" s="226" t="s">
        <v>37</v>
      </c>
      <c r="X28" s="226"/>
      <c r="Y28" s="226"/>
      <c r="Z28" s="226"/>
      <c r="AA28" s="226"/>
      <c r="AB28" s="226"/>
      <c r="AC28" s="226"/>
      <c r="AD28" s="226"/>
      <c r="AE28" s="226"/>
      <c r="AF28" s="31"/>
      <c r="AG28" s="31"/>
      <c r="AH28" s="31"/>
      <c r="AI28" s="31"/>
      <c r="AJ28" s="31"/>
      <c r="AK28" s="226" t="s">
        <v>38</v>
      </c>
      <c r="AL28" s="226"/>
      <c r="AM28" s="226"/>
      <c r="AN28" s="226"/>
      <c r="AO28" s="226"/>
      <c r="AP28" s="31"/>
      <c r="AQ28" s="31"/>
      <c r="AR28" s="32"/>
      <c r="BE28" s="217"/>
    </row>
    <row r="29" spans="1:71" s="3" customFormat="1" ht="14.45" customHeight="1">
      <c r="B29" s="36"/>
      <c r="D29" s="26" t="s">
        <v>39</v>
      </c>
      <c r="F29" s="26" t="s">
        <v>40</v>
      </c>
      <c r="L29" s="211">
        <v>0.21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6"/>
      <c r="BE29" s="218"/>
    </row>
    <row r="30" spans="1:71" s="3" customFormat="1" ht="14.45" customHeight="1">
      <c r="B30" s="36"/>
      <c r="F30" s="26" t="s">
        <v>41</v>
      </c>
      <c r="L30" s="211">
        <v>0.15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6"/>
      <c r="BE30" s="218"/>
    </row>
    <row r="31" spans="1:71" s="3" customFormat="1" ht="14.45" hidden="1" customHeight="1">
      <c r="B31" s="36"/>
      <c r="F31" s="26" t="s">
        <v>42</v>
      </c>
      <c r="L31" s="211">
        <v>0.21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6"/>
      <c r="BE31" s="218"/>
    </row>
    <row r="32" spans="1:71" s="3" customFormat="1" ht="14.45" hidden="1" customHeight="1">
      <c r="B32" s="36"/>
      <c r="F32" s="26" t="s">
        <v>43</v>
      </c>
      <c r="L32" s="211">
        <v>0.15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6"/>
      <c r="BE32" s="218"/>
    </row>
    <row r="33" spans="1:57" s="3" customFormat="1" ht="14.45" hidden="1" customHeight="1">
      <c r="B33" s="36"/>
      <c r="F33" s="26" t="s">
        <v>44</v>
      </c>
      <c r="L33" s="211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6"/>
      <c r="BE33" s="218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7"/>
    </row>
    <row r="35" spans="1:57" s="2" customFormat="1" ht="25.9" customHeight="1">
      <c r="A35" s="31"/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12" t="s">
        <v>47</v>
      </c>
      <c r="Y35" s="213"/>
      <c r="Z35" s="213"/>
      <c r="AA35" s="213"/>
      <c r="AB35" s="213"/>
      <c r="AC35" s="39"/>
      <c r="AD35" s="39"/>
      <c r="AE35" s="39"/>
      <c r="AF35" s="39"/>
      <c r="AG35" s="39"/>
      <c r="AH35" s="39"/>
      <c r="AI35" s="39"/>
      <c r="AJ35" s="39"/>
      <c r="AK35" s="214">
        <f>SUM(AK26:AK33)</f>
        <v>0</v>
      </c>
      <c r="AL35" s="213"/>
      <c r="AM35" s="213"/>
      <c r="AN35" s="213"/>
      <c r="AO35" s="215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50</v>
      </c>
      <c r="AI60" s="34"/>
      <c r="AJ60" s="34"/>
      <c r="AK60" s="34"/>
      <c r="AL60" s="34"/>
      <c r="AM60" s="44" t="s">
        <v>51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52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53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50</v>
      </c>
      <c r="AI75" s="34"/>
      <c r="AJ75" s="34"/>
      <c r="AK75" s="34"/>
      <c r="AL75" s="34"/>
      <c r="AM75" s="44" t="s">
        <v>51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14</v>
      </c>
      <c r="L84" s="4" t="str">
        <f>K5</f>
        <v>23/034/A</v>
      </c>
      <c r="AR84" s="50"/>
    </row>
    <row r="85" spans="1:91" s="5" customFormat="1" ht="36.950000000000003" customHeight="1">
      <c r="B85" s="51"/>
      <c r="C85" s="52" t="s">
        <v>17</v>
      </c>
      <c r="L85" s="200" t="str">
        <f>K6</f>
        <v>Svět dětí, Komenského sady, Třeboň (A)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21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23</v>
      </c>
      <c r="AJ87" s="31"/>
      <c r="AK87" s="31"/>
      <c r="AL87" s="31"/>
      <c r="AM87" s="202" t="str">
        <f>IF(AN8= "","",AN8)</f>
        <v>17. 8. 2023</v>
      </c>
      <c r="AN87" s="202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25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Třeboň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31</v>
      </c>
      <c r="AJ89" s="31"/>
      <c r="AK89" s="31"/>
      <c r="AL89" s="31"/>
      <c r="AM89" s="203" t="str">
        <f>IF(E17="","",E17)</f>
        <v xml:space="preserve"> </v>
      </c>
      <c r="AN89" s="204"/>
      <c r="AO89" s="204"/>
      <c r="AP89" s="204"/>
      <c r="AQ89" s="31"/>
      <c r="AR89" s="32"/>
      <c r="AS89" s="205" t="s">
        <v>55</v>
      </c>
      <c r="AT89" s="206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29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33</v>
      </c>
      <c r="AJ90" s="31"/>
      <c r="AK90" s="31"/>
      <c r="AL90" s="31"/>
      <c r="AM90" s="203" t="str">
        <f>IF(E20="","",E20)</f>
        <v xml:space="preserve"> </v>
      </c>
      <c r="AN90" s="204"/>
      <c r="AO90" s="204"/>
      <c r="AP90" s="204"/>
      <c r="AQ90" s="31"/>
      <c r="AR90" s="32"/>
      <c r="AS90" s="207"/>
      <c r="AT90" s="208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07"/>
      <c r="AT91" s="208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193" t="s">
        <v>56</v>
      </c>
      <c r="D92" s="194"/>
      <c r="E92" s="194"/>
      <c r="F92" s="194"/>
      <c r="G92" s="194"/>
      <c r="H92" s="59"/>
      <c r="I92" s="195" t="s">
        <v>57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58</v>
      </c>
      <c r="AH92" s="194"/>
      <c r="AI92" s="194"/>
      <c r="AJ92" s="194"/>
      <c r="AK92" s="194"/>
      <c r="AL92" s="194"/>
      <c r="AM92" s="194"/>
      <c r="AN92" s="195" t="s">
        <v>59</v>
      </c>
      <c r="AO92" s="194"/>
      <c r="AP92" s="197"/>
      <c r="AQ92" s="60" t="s">
        <v>60</v>
      </c>
      <c r="AR92" s="32"/>
      <c r="AS92" s="61" t="s">
        <v>61</v>
      </c>
      <c r="AT92" s="62" t="s">
        <v>62</v>
      </c>
      <c r="AU92" s="62" t="s">
        <v>63</v>
      </c>
      <c r="AV92" s="62" t="s">
        <v>64</v>
      </c>
      <c r="AW92" s="62" t="s">
        <v>65</v>
      </c>
      <c r="AX92" s="62" t="s">
        <v>66</v>
      </c>
      <c r="AY92" s="62" t="s">
        <v>67</v>
      </c>
      <c r="AZ92" s="62" t="s">
        <v>68</v>
      </c>
      <c r="BA92" s="62" t="s">
        <v>69</v>
      </c>
      <c r="BB92" s="62" t="s">
        <v>70</v>
      </c>
      <c r="BC92" s="62" t="s">
        <v>71</v>
      </c>
      <c r="BD92" s="63" t="s">
        <v>72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73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198">
        <f>ROUND(SUM(AG95:AG97),2)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71" t="s">
        <v>1</v>
      </c>
      <c r="AR94" s="67"/>
      <c r="AS94" s="72">
        <f>ROUND(SUM(AS95:AS97),2)</f>
        <v>0</v>
      </c>
      <c r="AT94" s="73">
        <f>ROUND(SUM(AV94:AW94),2)</f>
        <v>0</v>
      </c>
      <c r="AU94" s="74">
        <f>ROUND(SUM(AU95:AU97),5)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ROUND(SUM(AZ95:AZ97),2)</f>
        <v>0</v>
      </c>
      <c r="BA94" s="73">
        <f>ROUND(SUM(BA95:BA97),2)</f>
        <v>0</v>
      </c>
      <c r="BB94" s="73">
        <f>ROUND(SUM(BB95:BB97),2)</f>
        <v>0</v>
      </c>
      <c r="BC94" s="73">
        <f>ROUND(SUM(BC95:BC97),2)</f>
        <v>0</v>
      </c>
      <c r="BD94" s="75">
        <f>ROUND(SUM(BD95:BD97),2)</f>
        <v>0</v>
      </c>
      <c r="BS94" s="76" t="s">
        <v>74</v>
      </c>
      <c r="BT94" s="76" t="s">
        <v>75</v>
      </c>
      <c r="BU94" s="77" t="s">
        <v>76</v>
      </c>
      <c r="BV94" s="76" t="s">
        <v>77</v>
      </c>
      <c r="BW94" s="76" t="s">
        <v>4</v>
      </c>
      <c r="BX94" s="76" t="s">
        <v>78</v>
      </c>
      <c r="CL94" s="76" t="s">
        <v>1</v>
      </c>
    </row>
    <row r="95" spans="1:91" s="7" customFormat="1" ht="24.75" customHeight="1">
      <c r="A95" s="78" t="s">
        <v>79</v>
      </c>
      <c r="B95" s="79"/>
      <c r="C95" s="80"/>
      <c r="D95" s="192" t="s">
        <v>80</v>
      </c>
      <c r="E95" s="192"/>
      <c r="F95" s="192"/>
      <c r="G95" s="192"/>
      <c r="H95" s="192"/>
      <c r="I95" s="81"/>
      <c r="J95" s="192" t="s">
        <v>81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0">
        <f>'S1 - Dětské herní prvky, ...'!J30</f>
        <v>0</v>
      </c>
      <c r="AH95" s="191"/>
      <c r="AI95" s="191"/>
      <c r="AJ95" s="191"/>
      <c r="AK95" s="191"/>
      <c r="AL95" s="191"/>
      <c r="AM95" s="191"/>
      <c r="AN95" s="190">
        <f>SUM(AG95,AT95)</f>
        <v>0</v>
      </c>
      <c r="AO95" s="191"/>
      <c r="AP95" s="191"/>
      <c r="AQ95" s="82" t="s">
        <v>82</v>
      </c>
      <c r="AR95" s="79"/>
      <c r="AS95" s="83">
        <v>0</v>
      </c>
      <c r="AT95" s="84">
        <f>ROUND(SUM(AV95:AW95),2)</f>
        <v>0</v>
      </c>
      <c r="AU95" s="85">
        <f>'S1 - Dětské herní prvky, ...'!P121</f>
        <v>0</v>
      </c>
      <c r="AV95" s="84">
        <f>'S1 - Dětské herní prvky, ...'!J33</f>
        <v>0</v>
      </c>
      <c r="AW95" s="84">
        <f>'S1 - Dětské herní prvky, ...'!J34</f>
        <v>0</v>
      </c>
      <c r="AX95" s="84">
        <f>'S1 - Dětské herní prvky, ...'!J35</f>
        <v>0</v>
      </c>
      <c r="AY95" s="84">
        <f>'S1 - Dětské herní prvky, ...'!J36</f>
        <v>0</v>
      </c>
      <c r="AZ95" s="84">
        <f>'S1 - Dětské herní prvky, ...'!F33</f>
        <v>0</v>
      </c>
      <c r="BA95" s="84">
        <f>'S1 - Dětské herní prvky, ...'!F34</f>
        <v>0</v>
      </c>
      <c r="BB95" s="84">
        <f>'S1 - Dětské herní prvky, ...'!F35</f>
        <v>0</v>
      </c>
      <c r="BC95" s="84">
        <f>'S1 - Dětské herní prvky, ...'!F36</f>
        <v>0</v>
      </c>
      <c r="BD95" s="86">
        <f>'S1 - Dětské herní prvky, ...'!F37</f>
        <v>0</v>
      </c>
      <c r="BT95" s="87" t="s">
        <v>83</v>
      </c>
      <c r="BV95" s="87" t="s">
        <v>77</v>
      </c>
      <c r="BW95" s="87" t="s">
        <v>84</v>
      </c>
      <c r="BX95" s="87" t="s">
        <v>4</v>
      </c>
      <c r="CL95" s="87" t="s">
        <v>1</v>
      </c>
      <c r="CM95" s="87" t="s">
        <v>85</v>
      </c>
    </row>
    <row r="96" spans="1:91" s="7" customFormat="1" ht="16.5" customHeight="1">
      <c r="A96" s="78" t="s">
        <v>79</v>
      </c>
      <c r="B96" s="79"/>
      <c r="C96" s="80"/>
      <c r="D96" s="192" t="s">
        <v>86</v>
      </c>
      <c r="E96" s="192"/>
      <c r="F96" s="192"/>
      <c r="G96" s="192"/>
      <c r="H96" s="192"/>
      <c r="I96" s="81"/>
      <c r="J96" s="192" t="s">
        <v>87</v>
      </c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  <c r="AF96" s="192"/>
      <c r="AG96" s="190">
        <f>'S2 - Vegetační úpravy'!J30</f>
        <v>0</v>
      </c>
      <c r="AH96" s="191"/>
      <c r="AI96" s="191"/>
      <c r="AJ96" s="191"/>
      <c r="AK96" s="191"/>
      <c r="AL96" s="191"/>
      <c r="AM96" s="191"/>
      <c r="AN96" s="190">
        <f>SUM(AG96,AT96)</f>
        <v>0</v>
      </c>
      <c r="AO96" s="191"/>
      <c r="AP96" s="191"/>
      <c r="AQ96" s="82" t="s">
        <v>82</v>
      </c>
      <c r="AR96" s="79"/>
      <c r="AS96" s="83">
        <v>0</v>
      </c>
      <c r="AT96" s="84">
        <f>ROUND(SUM(AV96:AW96),2)</f>
        <v>0</v>
      </c>
      <c r="AU96" s="85">
        <f>'S2 - Vegetační úpravy'!P118</f>
        <v>0</v>
      </c>
      <c r="AV96" s="84">
        <f>'S2 - Vegetační úpravy'!J33</f>
        <v>0</v>
      </c>
      <c r="AW96" s="84">
        <f>'S2 - Vegetační úpravy'!J34</f>
        <v>0</v>
      </c>
      <c r="AX96" s="84">
        <f>'S2 - Vegetační úpravy'!J35</f>
        <v>0</v>
      </c>
      <c r="AY96" s="84">
        <f>'S2 - Vegetační úpravy'!J36</f>
        <v>0</v>
      </c>
      <c r="AZ96" s="84">
        <f>'S2 - Vegetační úpravy'!F33</f>
        <v>0</v>
      </c>
      <c r="BA96" s="84">
        <f>'S2 - Vegetační úpravy'!F34</f>
        <v>0</v>
      </c>
      <c r="BB96" s="84">
        <f>'S2 - Vegetační úpravy'!F35</f>
        <v>0</v>
      </c>
      <c r="BC96" s="84">
        <f>'S2 - Vegetační úpravy'!F36</f>
        <v>0</v>
      </c>
      <c r="BD96" s="86">
        <f>'S2 - Vegetační úpravy'!F37</f>
        <v>0</v>
      </c>
      <c r="BT96" s="87" t="s">
        <v>83</v>
      </c>
      <c r="BV96" s="87" t="s">
        <v>77</v>
      </c>
      <c r="BW96" s="87" t="s">
        <v>88</v>
      </c>
      <c r="BX96" s="87" t="s">
        <v>4</v>
      </c>
      <c r="CL96" s="87" t="s">
        <v>1</v>
      </c>
      <c r="CM96" s="87" t="s">
        <v>85</v>
      </c>
    </row>
    <row r="97" spans="1:91" s="7" customFormat="1" ht="16.5" customHeight="1">
      <c r="A97" s="78" t="s">
        <v>79</v>
      </c>
      <c r="B97" s="79"/>
      <c r="C97" s="80"/>
      <c r="D97" s="192" t="s">
        <v>89</v>
      </c>
      <c r="E97" s="192"/>
      <c r="F97" s="192"/>
      <c r="G97" s="192"/>
      <c r="H97" s="192"/>
      <c r="I97" s="81"/>
      <c r="J97" s="192" t="s">
        <v>90</v>
      </c>
      <c r="K97" s="192"/>
      <c r="L97" s="192"/>
      <c r="M97" s="192"/>
      <c r="N97" s="192"/>
      <c r="O97" s="192"/>
      <c r="P97" s="192"/>
      <c r="Q97" s="192"/>
      <c r="R97" s="192"/>
      <c r="S97" s="192"/>
      <c r="T97" s="192"/>
      <c r="U97" s="192"/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  <c r="AF97" s="192"/>
      <c r="AG97" s="190">
        <f>'VRN - Vedlejší rozpočtové...'!J30</f>
        <v>0</v>
      </c>
      <c r="AH97" s="191"/>
      <c r="AI97" s="191"/>
      <c r="AJ97" s="191"/>
      <c r="AK97" s="191"/>
      <c r="AL97" s="191"/>
      <c r="AM97" s="191"/>
      <c r="AN97" s="190">
        <f>SUM(AG97,AT97)</f>
        <v>0</v>
      </c>
      <c r="AO97" s="191"/>
      <c r="AP97" s="191"/>
      <c r="AQ97" s="82" t="s">
        <v>82</v>
      </c>
      <c r="AR97" s="79"/>
      <c r="AS97" s="88">
        <v>0</v>
      </c>
      <c r="AT97" s="89">
        <f>ROUND(SUM(AV97:AW97),2)</f>
        <v>0</v>
      </c>
      <c r="AU97" s="90">
        <f>'VRN - Vedlejší rozpočtové...'!P117</f>
        <v>0</v>
      </c>
      <c r="AV97" s="89">
        <f>'VRN - Vedlejší rozpočtové...'!J33</f>
        <v>0</v>
      </c>
      <c r="AW97" s="89">
        <f>'VRN - Vedlejší rozpočtové...'!J34</f>
        <v>0</v>
      </c>
      <c r="AX97" s="89">
        <f>'VRN - Vedlejší rozpočtové...'!J35</f>
        <v>0</v>
      </c>
      <c r="AY97" s="89">
        <f>'VRN - Vedlejší rozpočtové...'!J36</f>
        <v>0</v>
      </c>
      <c r="AZ97" s="89">
        <f>'VRN - Vedlejší rozpočtové...'!F33</f>
        <v>0</v>
      </c>
      <c r="BA97" s="89">
        <f>'VRN - Vedlejší rozpočtové...'!F34</f>
        <v>0</v>
      </c>
      <c r="BB97" s="89">
        <f>'VRN - Vedlejší rozpočtové...'!F35</f>
        <v>0</v>
      </c>
      <c r="BC97" s="89">
        <f>'VRN - Vedlejší rozpočtové...'!F36</f>
        <v>0</v>
      </c>
      <c r="BD97" s="91">
        <f>'VRN - Vedlejší rozpočtové...'!F37</f>
        <v>0</v>
      </c>
      <c r="BT97" s="87" t="s">
        <v>83</v>
      </c>
      <c r="BV97" s="87" t="s">
        <v>77</v>
      </c>
      <c r="BW97" s="87" t="s">
        <v>91</v>
      </c>
      <c r="BX97" s="87" t="s">
        <v>4</v>
      </c>
      <c r="CL97" s="87" t="s">
        <v>1</v>
      </c>
      <c r="CM97" s="87" t="s">
        <v>85</v>
      </c>
    </row>
    <row r="98" spans="1:91" s="2" customFormat="1" ht="30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1 - Dětské herní prvky, ...'!C2" display="/"/>
    <hyperlink ref="A96" location="'S2 - Vegetační úpravy'!C2" display="/"/>
    <hyperlink ref="A97" location="'VRN - Vedlejší rozpočtové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tabSelected="1" topLeftCell="A143" workbookViewId="0">
      <selection activeCell="I124" sqref="I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84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92</v>
      </c>
      <c r="L4" s="19"/>
      <c r="M4" s="92" t="s">
        <v>11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6.5" customHeight="1">
      <c r="B7" s="19"/>
      <c r="E7" s="228" t="str">
        <f>'Rekapitulace stavby'!K6</f>
        <v>Svět dětí, Komenského sady, Třeboň (A)</v>
      </c>
      <c r="F7" s="229"/>
      <c r="G7" s="229"/>
      <c r="H7" s="229"/>
      <c r="L7" s="19"/>
    </row>
    <row r="8" spans="1:46" s="2" customFormat="1" ht="12" customHeight="1">
      <c r="A8" s="31"/>
      <c r="B8" s="32"/>
      <c r="C8" s="31"/>
      <c r="D8" s="26" t="s">
        <v>93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0" t="s">
        <v>94</v>
      </c>
      <c r="F9" s="227"/>
      <c r="G9" s="227"/>
      <c r="H9" s="22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17. 8. 2023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0" t="str">
        <f>'Rekapitulace stavby'!E14</f>
        <v>Vyplň údaj</v>
      </c>
      <c r="F18" s="219"/>
      <c r="G18" s="219"/>
      <c r="H18" s="219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33</v>
      </c>
      <c r="E23" s="31"/>
      <c r="F23" s="31"/>
      <c r="G23" s="31"/>
      <c r="H23" s="31"/>
      <c r="I23" s="26" t="s">
        <v>26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23" t="s">
        <v>1</v>
      </c>
      <c r="F27" s="223"/>
      <c r="G27" s="223"/>
      <c r="H27" s="223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35</v>
      </c>
      <c r="E30" s="31"/>
      <c r="F30" s="31"/>
      <c r="G30" s="31"/>
      <c r="H30" s="31"/>
      <c r="I30" s="31"/>
      <c r="J30" s="70">
        <f>ROUND(J121,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37</v>
      </c>
      <c r="G32" s="31"/>
      <c r="H32" s="31"/>
      <c r="I32" s="35" t="s">
        <v>36</v>
      </c>
      <c r="J32" s="35" t="s">
        <v>38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39</v>
      </c>
      <c r="E33" s="26" t="s">
        <v>40</v>
      </c>
      <c r="F33" s="98">
        <f>ROUND((SUM(BE121:BE164)),  2)</f>
        <v>0</v>
      </c>
      <c r="G33" s="31"/>
      <c r="H33" s="31"/>
      <c r="I33" s="99">
        <v>0.21</v>
      </c>
      <c r="J33" s="98">
        <f>ROUND(((SUM(BE121:BE164))*I33),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41</v>
      </c>
      <c r="F34" s="98">
        <f>ROUND((SUM(BF121:BF164)),  2)</f>
        <v>0</v>
      </c>
      <c r="G34" s="31"/>
      <c r="H34" s="31"/>
      <c r="I34" s="99">
        <v>0.15</v>
      </c>
      <c r="J34" s="98">
        <f>ROUND(((SUM(BF121:BF164))*I34),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42</v>
      </c>
      <c r="F35" s="98">
        <f>ROUND((SUM(BG121:BG164)),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43</v>
      </c>
      <c r="F36" s="98">
        <f>ROUND((SUM(BH121:BH164)),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44</v>
      </c>
      <c r="F37" s="98">
        <f>ROUND((SUM(BI121:BI164)),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45</v>
      </c>
      <c r="E39" s="59"/>
      <c r="F39" s="59"/>
      <c r="G39" s="102" t="s">
        <v>46</v>
      </c>
      <c r="H39" s="103" t="s">
        <v>47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50</v>
      </c>
      <c r="E61" s="34"/>
      <c r="F61" s="106" t="s">
        <v>51</v>
      </c>
      <c r="G61" s="44" t="s">
        <v>50</v>
      </c>
      <c r="H61" s="34"/>
      <c r="I61" s="34"/>
      <c r="J61" s="107" t="s">
        <v>51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50</v>
      </c>
      <c r="E76" s="34"/>
      <c r="F76" s="106" t="s">
        <v>51</v>
      </c>
      <c r="G76" s="44" t="s">
        <v>50</v>
      </c>
      <c r="H76" s="34"/>
      <c r="I76" s="34"/>
      <c r="J76" s="107" t="s">
        <v>51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95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28" t="str">
        <f>E7</f>
        <v>Svět dětí, Komenského sady, Třeboň (A)</v>
      </c>
      <c r="F85" s="229"/>
      <c r="G85" s="229"/>
      <c r="H85" s="22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93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00" t="str">
        <f>E9</f>
        <v>S1 - Dětské herní prvky, mobiliář, zpevněné plochy</v>
      </c>
      <c r="F87" s="227"/>
      <c r="G87" s="227"/>
      <c r="H87" s="22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21</v>
      </c>
      <c r="D89" s="31"/>
      <c r="E89" s="31"/>
      <c r="F89" s="24" t="str">
        <f>F12</f>
        <v xml:space="preserve"> </v>
      </c>
      <c r="G89" s="31"/>
      <c r="H89" s="31"/>
      <c r="I89" s="26" t="s">
        <v>23</v>
      </c>
      <c r="J89" s="54" t="str">
        <f>IF(J12="","",J12)</f>
        <v>17. 8. 2023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25</v>
      </c>
      <c r="D91" s="31"/>
      <c r="E91" s="31"/>
      <c r="F91" s="24" t="str">
        <f>E15</f>
        <v>Město Třeboň</v>
      </c>
      <c r="G91" s="31"/>
      <c r="H91" s="31"/>
      <c r="I91" s="26" t="s">
        <v>31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33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08" t="s">
        <v>96</v>
      </c>
      <c r="D94" s="100"/>
      <c r="E94" s="100"/>
      <c r="F94" s="100"/>
      <c r="G94" s="100"/>
      <c r="H94" s="100"/>
      <c r="I94" s="100"/>
      <c r="J94" s="109" t="s">
        <v>97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10" t="s">
        <v>98</v>
      </c>
      <c r="D96" s="31"/>
      <c r="E96" s="31"/>
      <c r="F96" s="31"/>
      <c r="G96" s="31"/>
      <c r="H96" s="31"/>
      <c r="I96" s="31"/>
      <c r="J96" s="70">
        <f>J121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99</v>
      </c>
    </row>
    <row r="97" spans="1:31" s="9" customFormat="1" ht="24.95" hidden="1" customHeight="1">
      <c r="B97" s="111"/>
      <c r="D97" s="112" t="s">
        <v>100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hidden="1" customHeight="1">
      <c r="B98" s="115"/>
      <c r="D98" s="116" t="s">
        <v>101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hidden="1" customHeight="1">
      <c r="B99" s="115"/>
      <c r="D99" s="116" t="s">
        <v>102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9" customFormat="1" ht="24.95" hidden="1" customHeight="1">
      <c r="B100" s="111"/>
      <c r="D100" s="112" t="s">
        <v>103</v>
      </c>
      <c r="E100" s="113"/>
      <c r="F100" s="113"/>
      <c r="G100" s="113"/>
      <c r="H100" s="113"/>
      <c r="I100" s="113"/>
      <c r="J100" s="114">
        <f>J150</f>
        <v>0</v>
      </c>
      <c r="L100" s="111"/>
    </row>
    <row r="101" spans="1:31" s="9" customFormat="1" ht="24.95" hidden="1" customHeight="1">
      <c r="B101" s="111"/>
      <c r="D101" s="112" t="s">
        <v>104</v>
      </c>
      <c r="E101" s="113"/>
      <c r="F101" s="113"/>
      <c r="G101" s="113"/>
      <c r="H101" s="113"/>
      <c r="I101" s="113"/>
      <c r="J101" s="114">
        <f>J159</f>
        <v>0</v>
      </c>
      <c r="L101" s="111"/>
    </row>
    <row r="102" spans="1:31" s="2" customFormat="1" ht="21.75" hidden="1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hidden="1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idden="1"/>
    <row r="105" spans="1:31" hidden="1"/>
    <row r="106" spans="1:31" hidden="1"/>
    <row r="107" spans="1:31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105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17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28" t="str">
        <f>E7</f>
        <v>Svět dětí, Komenského sady, Třeboň (A)</v>
      </c>
      <c r="F111" s="229"/>
      <c r="G111" s="229"/>
      <c r="H111" s="229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93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00" t="str">
        <f>E9</f>
        <v>S1 - Dětské herní prvky, mobiliář, zpevněné plochy</v>
      </c>
      <c r="F113" s="227"/>
      <c r="G113" s="227"/>
      <c r="H113" s="227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21</v>
      </c>
      <c r="D115" s="31"/>
      <c r="E115" s="31"/>
      <c r="F115" s="24" t="str">
        <f>F12</f>
        <v xml:space="preserve"> </v>
      </c>
      <c r="G115" s="31"/>
      <c r="H115" s="31"/>
      <c r="I115" s="26" t="s">
        <v>23</v>
      </c>
      <c r="J115" s="54" t="str">
        <f>IF(J12="","",J12)</f>
        <v>17. 8. 2023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25</v>
      </c>
      <c r="D117" s="31"/>
      <c r="E117" s="31"/>
      <c r="F117" s="24" t="str">
        <f>E15</f>
        <v>Město Třeboň</v>
      </c>
      <c r="G117" s="31"/>
      <c r="H117" s="31"/>
      <c r="I117" s="26" t="s">
        <v>31</v>
      </c>
      <c r="J117" s="29" t="str">
        <f>E21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29</v>
      </c>
      <c r="D118" s="31"/>
      <c r="E118" s="31"/>
      <c r="F118" s="24" t="str">
        <f>IF(E18="","",E18)</f>
        <v>Vyplň údaj</v>
      </c>
      <c r="G118" s="31"/>
      <c r="H118" s="31"/>
      <c r="I118" s="26" t="s">
        <v>33</v>
      </c>
      <c r="J118" s="29" t="str">
        <f>E24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19"/>
      <c r="B120" s="120"/>
      <c r="C120" s="121" t="s">
        <v>106</v>
      </c>
      <c r="D120" s="122" t="s">
        <v>60</v>
      </c>
      <c r="E120" s="122" t="s">
        <v>56</v>
      </c>
      <c r="F120" s="122" t="s">
        <v>57</v>
      </c>
      <c r="G120" s="122" t="s">
        <v>107</v>
      </c>
      <c r="H120" s="122" t="s">
        <v>108</v>
      </c>
      <c r="I120" s="122" t="s">
        <v>109</v>
      </c>
      <c r="J120" s="122" t="s">
        <v>97</v>
      </c>
      <c r="K120" s="123" t="s">
        <v>110</v>
      </c>
      <c r="L120" s="124"/>
      <c r="M120" s="61" t="s">
        <v>1</v>
      </c>
      <c r="N120" s="62" t="s">
        <v>39</v>
      </c>
      <c r="O120" s="62" t="s">
        <v>111</v>
      </c>
      <c r="P120" s="62" t="s">
        <v>112</v>
      </c>
      <c r="Q120" s="62" t="s">
        <v>113</v>
      </c>
      <c r="R120" s="62" t="s">
        <v>114</v>
      </c>
      <c r="S120" s="62" t="s">
        <v>115</v>
      </c>
      <c r="T120" s="63" t="s">
        <v>116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1"/>
      <c r="B121" s="32"/>
      <c r="C121" s="68" t="s">
        <v>117</v>
      </c>
      <c r="D121" s="31"/>
      <c r="E121" s="31"/>
      <c r="F121" s="31"/>
      <c r="G121" s="31"/>
      <c r="H121" s="31"/>
      <c r="I121" s="31"/>
      <c r="J121" s="125">
        <f>BK121</f>
        <v>0</v>
      </c>
      <c r="K121" s="31"/>
      <c r="L121" s="32"/>
      <c r="M121" s="64"/>
      <c r="N121" s="55"/>
      <c r="O121" s="65"/>
      <c r="P121" s="126">
        <f>P122+P150+P159</f>
        <v>0</v>
      </c>
      <c r="Q121" s="65"/>
      <c r="R121" s="126">
        <f>R122+R150+R159</f>
        <v>17.058</v>
      </c>
      <c r="S121" s="65"/>
      <c r="T121" s="127">
        <f>T122+T150+T159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74</v>
      </c>
      <c r="AU121" s="16" t="s">
        <v>99</v>
      </c>
      <c r="BK121" s="128">
        <f>BK122+BK150+BK159</f>
        <v>0</v>
      </c>
    </row>
    <row r="122" spans="1:65" s="12" customFormat="1" ht="25.9" customHeight="1">
      <c r="B122" s="129"/>
      <c r="D122" s="130" t="s">
        <v>74</v>
      </c>
      <c r="E122" s="131" t="s">
        <v>118</v>
      </c>
      <c r="F122" s="131" t="s">
        <v>119</v>
      </c>
      <c r="I122" s="132"/>
      <c r="J122" s="133">
        <f>BK122</f>
        <v>0</v>
      </c>
      <c r="L122" s="129"/>
      <c r="M122" s="134"/>
      <c r="N122" s="135"/>
      <c r="O122" s="135"/>
      <c r="P122" s="136">
        <f>P123+P138</f>
        <v>0</v>
      </c>
      <c r="Q122" s="135"/>
      <c r="R122" s="136">
        <f>R123+R138</f>
        <v>0</v>
      </c>
      <c r="S122" s="135"/>
      <c r="T122" s="137">
        <f>T123+T138</f>
        <v>0</v>
      </c>
      <c r="AR122" s="130" t="s">
        <v>83</v>
      </c>
      <c r="AT122" s="138" t="s">
        <v>74</v>
      </c>
      <c r="AU122" s="138" t="s">
        <v>75</v>
      </c>
      <c r="AY122" s="130" t="s">
        <v>120</v>
      </c>
      <c r="BK122" s="139">
        <f>BK123+BK138</f>
        <v>0</v>
      </c>
    </row>
    <row r="123" spans="1:65" s="12" customFormat="1" ht="22.9" customHeight="1">
      <c r="B123" s="129"/>
      <c r="D123" s="130" t="s">
        <v>74</v>
      </c>
      <c r="E123" s="140" t="s">
        <v>121</v>
      </c>
      <c r="F123" s="140" t="s">
        <v>119</v>
      </c>
      <c r="I123" s="132"/>
      <c r="J123" s="141">
        <f>BK123</f>
        <v>0</v>
      </c>
      <c r="L123" s="129"/>
      <c r="M123" s="134"/>
      <c r="N123" s="135"/>
      <c r="O123" s="135"/>
      <c r="P123" s="136">
        <f>SUM(P124:P137)</f>
        <v>0</v>
      </c>
      <c r="Q123" s="135"/>
      <c r="R123" s="136">
        <f>SUM(R124:R137)</f>
        <v>0</v>
      </c>
      <c r="S123" s="135"/>
      <c r="T123" s="137">
        <f>SUM(T124:T137)</f>
        <v>0</v>
      </c>
      <c r="AR123" s="130" t="s">
        <v>83</v>
      </c>
      <c r="AT123" s="138" t="s">
        <v>74</v>
      </c>
      <c r="AU123" s="138" t="s">
        <v>83</v>
      </c>
      <c r="AY123" s="130" t="s">
        <v>120</v>
      </c>
      <c r="BK123" s="139">
        <f>SUM(BK124:BK137)</f>
        <v>0</v>
      </c>
    </row>
    <row r="124" spans="1:65" s="2" customFormat="1" ht="16.5" customHeight="1">
      <c r="A124" s="31"/>
      <c r="B124" s="142"/>
      <c r="C124" s="143" t="s">
        <v>83</v>
      </c>
      <c r="D124" s="143" t="s">
        <v>122</v>
      </c>
      <c r="E124" s="144" t="s">
        <v>123</v>
      </c>
      <c r="F124" s="145" t="s">
        <v>124</v>
      </c>
      <c r="G124" s="146" t="s">
        <v>125</v>
      </c>
      <c r="H124" s="147">
        <v>1</v>
      </c>
      <c r="I124" s="148"/>
      <c r="J124" s="149">
        <f t="shared" ref="J124:J137" si="0">ROUND(I124*H124,2)</f>
        <v>0</v>
      </c>
      <c r="K124" s="145" t="s">
        <v>1</v>
      </c>
      <c r="L124" s="32"/>
      <c r="M124" s="150" t="s">
        <v>1</v>
      </c>
      <c r="N124" s="151" t="s">
        <v>40</v>
      </c>
      <c r="O124" s="57"/>
      <c r="P124" s="152">
        <f t="shared" ref="P124:P137" si="1">O124*H124</f>
        <v>0</v>
      </c>
      <c r="Q124" s="152">
        <v>0</v>
      </c>
      <c r="R124" s="152">
        <f t="shared" ref="R124:R137" si="2">Q124*H124</f>
        <v>0</v>
      </c>
      <c r="S124" s="152">
        <v>0</v>
      </c>
      <c r="T124" s="153">
        <f t="shared" ref="T124:T137" si="3"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126</v>
      </c>
      <c r="AT124" s="154" t="s">
        <v>122</v>
      </c>
      <c r="AU124" s="154" t="s">
        <v>85</v>
      </c>
      <c r="AY124" s="16" t="s">
        <v>120</v>
      </c>
      <c r="BE124" s="155">
        <f t="shared" ref="BE124:BE137" si="4">IF(N124="základní",J124,0)</f>
        <v>0</v>
      </c>
      <c r="BF124" s="155">
        <f t="shared" ref="BF124:BF137" si="5">IF(N124="snížená",J124,0)</f>
        <v>0</v>
      </c>
      <c r="BG124" s="155">
        <f t="shared" ref="BG124:BG137" si="6">IF(N124="zákl. přenesená",J124,0)</f>
        <v>0</v>
      </c>
      <c r="BH124" s="155">
        <f t="shared" ref="BH124:BH137" si="7">IF(N124="sníž. přenesená",J124,0)</f>
        <v>0</v>
      </c>
      <c r="BI124" s="155">
        <f t="shared" ref="BI124:BI137" si="8">IF(N124="nulová",J124,0)</f>
        <v>0</v>
      </c>
      <c r="BJ124" s="16" t="s">
        <v>83</v>
      </c>
      <c r="BK124" s="155">
        <f t="shared" ref="BK124:BK137" si="9">ROUND(I124*H124,2)</f>
        <v>0</v>
      </c>
      <c r="BL124" s="16" t="s">
        <v>126</v>
      </c>
      <c r="BM124" s="154" t="s">
        <v>127</v>
      </c>
    </row>
    <row r="125" spans="1:65" s="2" customFormat="1" ht="16.5" customHeight="1">
      <c r="A125" s="31"/>
      <c r="B125" s="142"/>
      <c r="C125" s="143" t="s">
        <v>85</v>
      </c>
      <c r="D125" s="143" t="s">
        <v>122</v>
      </c>
      <c r="E125" s="144" t="s">
        <v>128</v>
      </c>
      <c r="F125" s="145" t="s">
        <v>129</v>
      </c>
      <c r="G125" s="146" t="s">
        <v>125</v>
      </c>
      <c r="H125" s="147">
        <v>1</v>
      </c>
      <c r="I125" s="148"/>
      <c r="J125" s="149">
        <f t="shared" si="0"/>
        <v>0</v>
      </c>
      <c r="K125" s="145" t="s">
        <v>1</v>
      </c>
      <c r="L125" s="32"/>
      <c r="M125" s="150" t="s">
        <v>1</v>
      </c>
      <c r="N125" s="151" t="s">
        <v>40</v>
      </c>
      <c r="O125" s="57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4" t="s">
        <v>126</v>
      </c>
      <c r="AT125" s="154" t="s">
        <v>122</v>
      </c>
      <c r="AU125" s="154" t="s">
        <v>85</v>
      </c>
      <c r="AY125" s="16" t="s">
        <v>120</v>
      </c>
      <c r="BE125" s="155">
        <f t="shared" si="4"/>
        <v>0</v>
      </c>
      <c r="BF125" s="155">
        <f t="shared" si="5"/>
        <v>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6" t="s">
        <v>83</v>
      </c>
      <c r="BK125" s="155">
        <f t="shared" si="9"/>
        <v>0</v>
      </c>
      <c r="BL125" s="16" t="s">
        <v>126</v>
      </c>
      <c r="BM125" s="154" t="s">
        <v>130</v>
      </c>
    </row>
    <row r="126" spans="1:65" s="2" customFormat="1" ht="21.75" customHeight="1">
      <c r="A126" s="31"/>
      <c r="B126" s="142"/>
      <c r="C126" s="143" t="s">
        <v>131</v>
      </c>
      <c r="D126" s="143" t="s">
        <v>122</v>
      </c>
      <c r="E126" s="144" t="s">
        <v>132</v>
      </c>
      <c r="F126" s="145" t="s">
        <v>133</v>
      </c>
      <c r="G126" s="146" t="s">
        <v>125</v>
      </c>
      <c r="H126" s="147">
        <v>1</v>
      </c>
      <c r="I126" s="148"/>
      <c r="J126" s="149">
        <f t="shared" si="0"/>
        <v>0</v>
      </c>
      <c r="K126" s="145" t="s">
        <v>1</v>
      </c>
      <c r="L126" s="32"/>
      <c r="M126" s="150" t="s">
        <v>1</v>
      </c>
      <c r="N126" s="151" t="s">
        <v>40</v>
      </c>
      <c r="O126" s="57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4" t="s">
        <v>126</v>
      </c>
      <c r="AT126" s="154" t="s">
        <v>122</v>
      </c>
      <c r="AU126" s="154" t="s">
        <v>85</v>
      </c>
      <c r="AY126" s="16" t="s">
        <v>120</v>
      </c>
      <c r="BE126" s="155">
        <f t="shared" si="4"/>
        <v>0</v>
      </c>
      <c r="BF126" s="155">
        <f t="shared" si="5"/>
        <v>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6" t="s">
        <v>83</v>
      </c>
      <c r="BK126" s="155">
        <f t="shared" si="9"/>
        <v>0</v>
      </c>
      <c r="BL126" s="16" t="s">
        <v>126</v>
      </c>
      <c r="BM126" s="154" t="s">
        <v>134</v>
      </c>
    </row>
    <row r="127" spans="1:65" s="2" customFormat="1" ht="21.75" customHeight="1">
      <c r="A127" s="31"/>
      <c r="B127" s="142"/>
      <c r="C127" s="143" t="s">
        <v>126</v>
      </c>
      <c r="D127" s="143" t="s">
        <v>122</v>
      </c>
      <c r="E127" s="144" t="s">
        <v>135</v>
      </c>
      <c r="F127" s="145" t="s">
        <v>136</v>
      </c>
      <c r="G127" s="146" t="s">
        <v>125</v>
      </c>
      <c r="H127" s="147">
        <v>1</v>
      </c>
      <c r="I127" s="148"/>
      <c r="J127" s="149">
        <f t="shared" si="0"/>
        <v>0</v>
      </c>
      <c r="K127" s="145" t="s">
        <v>1</v>
      </c>
      <c r="L127" s="32"/>
      <c r="M127" s="150" t="s">
        <v>1</v>
      </c>
      <c r="N127" s="151" t="s">
        <v>40</v>
      </c>
      <c r="O127" s="57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126</v>
      </c>
      <c r="AT127" s="154" t="s">
        <v>122</v>
      </c>
      <c r="AU127" s="154" t="s">
        <v>85</v>
      </c>
      <c r="AY127" s="16" t="s">
        <v>120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6" t="s">
        <v>83</v>
      </c>
      <c r="BK127" s="155">
        <f t="shared" si="9"/>
        <v>0</v>
      </c>
      <c r="BL127" s="16" t="s">
        <v>126</v>
      </c>
      <c r="BM127" s="154" t="s">
        <v>137</v>
      </c>
    </row>
    <row r="128" spans="1:65" s="2" customFormat="1" ht="21.75" customHeight="1">
      <c r="A128" s="31"/>
      <c r="B128" s="142"/>
      <c r="C128" s="143" t="s">
        <v>138</v>
      </c>
      <c r="D128" s="143" t="s">
        <v>122</v>
      </c>
      <c r="E128" s="144" t="s">
        <v>139</v>
      </c>
      <c r="F128" s="145" t="s">
        <v>140</v>
      </c>
      <c r="G128" s="146" t="s">
        <v>125</v>
      </c>
      <c r="H128" s="147">
        <v>1</v>
      </c>
      <c r="I128" s="148"/>
      <c r="J128" s="149">
        <f t="shared" si="0"/>
        <v>0</v>
      </c>
      <c r="K128" s="145" t="s">
        <v>1</v>
      </c>
      <c r="L128" s="32"/>
      <c r="M128" s="150" t="s">
        <v>1</v>
      </c>
      <c r="N128" s="151" t="s">
        <v>40</v>
      </c>
      <c r="O128" s="57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126</v>
      </c>
      <c r="AT128" s="154" t="s">
        <v>122</v>
      </c>
      <c r="AU128" s="154" t="s">
        <v>85</v>
      </c>
      <c r="AY128" s="16" t="s">
        <v>120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6" t="s">
        <v>83</v>
      </c>
      <c r="BK128" s="155">
        <f t="shared" si="9"/>
        <v>0</v>
      </c>
      <c r="BL128" s="16" t="s">
        <v>126</v>
      </c>
      <c r="BM128" s="154" t="s">
        <v>141</v>
      </c>
    </row>
    <row r="129" spans="1:65" s="2" customFormat="1" ht="24.2" customHeight="1">
      <c r="A129" s="31"/>
      <c r="B129" s="142"/>
      <c r="C129" s="143" t="s">
        <v>142</v>
      </c>
      <c r="D129" s="143" t="s">
        <v>122</v>
      </c>
      <c r="E129" s="144" t="s">
        <v>143</v>
      </c>
      <c r="F129" s="145" t="s">
        <v>144</v>
      </c>
      <c r="G129" s="146" t="s">
        <v>125</v>
      </c>
      <c r="H129" s="147">
        <v>2</v>
      </c>
      <c r="I129" s="148"/>
      <c r="J129" s="149">
        <f t="shared" si="0"/>
        <v>0</v>
      </c>
      <c r="K129" s="145" t="s">
        <v>1</v>
      </c>
      <c r="L129" s="32"/>
      <c r="M129" s="150" t="s">
        <v>1</v>
      </c>
      <c r="N129" s="151" t="s">
        <v>40</v>
      </c>
      <c r="O129" s="57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4" t="s">
        <v>126</v>
      </c>
      <c r="AT129" s="154" t="s">
        <v>122</v>
      </c>
      <c r="AU129" s="154" t="s">
        <v>85</v>
      </c>
      <c r="AY129" s="16" t="s">
        <v>120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6" t="s">
        <v>83</v>
      </c>
      <c r="BK129" s="155">
        <f t="shared" si="9"/>
        <v>0</v>
      </c>
      <c r="BL129" s="16" t="s">
        <v>126</v>
      </c>
      <c r="BM129" s="154" t="s">
        <v>145</v>
      </c>
    </row>
    <row r="130" spans="1:65" s="2" customFormat="1" ht="16.5" customHeight="1">
      <c r="A130" s="31"/>
      <c r="B130" s="142"/>
      <c r="C130" s="143" t="s">
        <v>146</v>
      </c>
      <c r="D130" s="143" t="s">
        <v>122</v>
      </c>
      <c r="E130" s="144" t="s">
        <v>147</v>
      </c>
      <c r="F130" s="145" t="s">
        <v>148</v>
      </c>
      <c r="G130" s="146" t="s">
        <v>125</v>
      </c>
      <c r="H130" s="147">
        <v>3</v>
      </c>
      <c r="I130" s="148"/>
      <c r="J130" s="149">
        <f t="shared" si="0"/>
        <v>0</v>
      </c>
      <c r="K130" s="145" t="s">
        <v>1</v>
      </c>
      <c r="L130" s="32"/>
      <c r="M130" s="150" t="s">
        <v>1</v>
      </c>
      <c r="N130" s="151" t="s">
        <v>40</v>
      </c>
      <c r="O130" s="57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126</v>
      </c>
      <c r="AT130" s="154" t="s">
        <v>122</v>
      </c>
      <c r="AU130" s="154" t="s">
        <v>85</v>
      </c>
      <c r="AY130" s="16" t="s">
        <v>120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6" t="s">
        <v>83</v>
      </c>
      <c r="BK130" s="155">
        <f t="shared" si="9"/>
        <v>0</v>
      </c>
      <c r="BL130" s="16" t="s">
        <v>126</v>
      </c>
      <c r="BM130" s="154" t="s">
        <v>149</v>
      </c>
    </row>
    <row r="131" spans="1:65" s="2" customFormat="1" ht="24.2" customHeight="1">
      <c r="A131" s="31"/>
      <c r="B131" s="142"/>
      <c r="C131" s="143" t="s">
        <v>150</v>
      </c>
      <c r="D131" s="143" t="s">
        <v>122</v>
      </c>
      <c r="E131" s="144" t="s">
        <v>151</v>
      </c>
      <c r="F131" s="145" t="s">
        <v>152</v>
      </c>
      <c r="G131" s="146" t="s">
        <v>125</v>
      </c>
      <c r="H131" s="147">
        <v>2</v>
      </c>
      <c r="I131" s="148"/>
      <c r="J131" s="149">
        <f t="shared" si="0"/>
        <v>0</v>
      </c>
      <c r="K131" s="145" t="s">
        <v>1</v>
      </c>
      <c r="L131" s="32"/>
      <c r="M131" s="150" t="s">
        <v>1</v>
      </c>
      <c r="N131" s="151" t="s">
        <v>40</v>
      </c>
      <c r="O131" s="57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4" t="s">
        <v>126</v>
      </c>
      <c r="AT131" s="154" t="s">
        <v>122</v>
      </c>
      <c r="AU131" s="154" t="s">
        <v>85</v>
      </c>
      <c r="AY131" s="16" t="s">
        <v>120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6" t="s">
        <v>83</v>
      </c>
      <c r="BK131" s="155">
        <f t="shared" si="9"/>
        <v>0</v>
      </c>
      <c r="BL131" s="16" t="s">
        <v>126</v>
      </c>
      <c r="BM131" s="154" t="s">
        <v>153</v>
      </c>
    </row>
    <row r="132" spans="1:65" s="2" customFormat="1" ht="21.75" customHeight="1">
      <c r="A132" s="31"/>
      <c r="B132" s="142"/>
      <c r="C132" s="143" t="s">
        <v>154</v>
      </c>
      <c r="D132" s="143" t="s">
        <v>122</v>
      </c>
      <c r="E132" s="144" t="s">
        <v>155</v>
      </c>
      <c r="F132" s="145" t="s">
        <v>156</v>
      </c>
      <c r="G132" s="146" t="s">
        <v>125</v>
      </c>
      <c r="H132" s="147">
        <v>1</v>
      </c>
      <c r="I132" s="148"/>
      <c r="J132" s="149">
        <f t="shared" si="0"/>
        <v>0</v>
      </c>
      <c r="K132" s="145" t="s">
        <v>1</v>
      </c>
      <c r="L132" s="32"/>
      <c r="M132" s="150" t="s">
        <v>1</v>
      </c>
      <c r="N132" s="151" t="s">
        <v>40</v>
      </c>
      <c r="O132" s="57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126</v>
      </c>
      <c r="AT132" s="154" t="s">
        <v>122</v>
      </c>
      <c r="AU132" s="154" t="s">
        <v>85</v>
      </c>
      <c r="AY132" s="16" t="s">
        <v>120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6" t="s">
        <v>83</v>
      </c>
      <c r="BK132" s="155">
        <f t="shared" si="9"/>
        <v>0</v>
      </c>
      <c r="BL132" s="16" t="s">
        <v>126</v>
      </c>
      <c r="BM132" s="154" t="s">
        <v>157</v>
      </c>
    </row>
    <row r="133" spans="1:65" s="2" customFormat="1" ht="21.75" customHeight="1">
      <c r="A133" s="31"/>
      <c r="B133" s="142"/>
      <c r="C133" s="143" t="s">
        <v>158</v>
      </c>
      <c r="D133" s="143" t="s">
        <v>122</v>
      </c>
      <c r="E133" s="144" t="s">
        <v>159</v>
      </c>
      <c r="F133" s="145" t="s">
        <v>160</v>
      </c>
      <c r="G133" s="146" t="s">
        <v>125</v>
      </c>
      <c r="H133" s="147">
        <v>1</v>
      </c>
      <c r="I133" s="148"/>
      <c r="J133" s="149">
        <f t="shared" si="0"/>
        <v>0</v>
      </c>
      <c r="K133" s="145" t="s">
        <v>1</v>
      </c>
      <c r="L133" s="32"/>
      <c r="M133" s="150" t="s">
        <v>1</v>
      </c>
      <c r="N133" s="151" t="s">
        <v>40</v>
      </c>
      <c r="O133" s="57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4" t="s">
        <v>126</v>
      </c>
      <c r="AT133" s="154" t="s">
        <v>122</v>
      </c>
      <c r="AU133" s="154" t="s">
        <v>85</v>
      </c>
      <c r="AY133" s="16" t="s">
        <v>120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6" t="s">
        <v>83</v>
      </c>
      <c r="BK133" s="155">
        <f t="shared" si="9"/>
        <v>0</v>
      </c>
      <c r="BL133" s="16" t="s">
        <v>126</v>
      </c>
      <c r="BM133" s="154" t="s">
        <v>161</v>
      </c>
    </row>
    <row r="134" spans="1:65" s="2" customFormat="1" ht="21.75" customHeight="1">
      <c r="A134" s="31"/>
      <c r="B134" s="142"/>
      <c r="C134" s="143" t="s">
        <v>162</v>
      </c>
      <c r="D134" s="143" t="s">
        <v>122</v>
      </c>
      <c r="E134" s="144" t="s">
        <v>163</v>
      </c>
      <c r="F134" s="145" t="s">
        <v>164</v>
      </c>
      <c r="G134" s="146" t="s">
        <v>125</v>
      </c>
      <c r="H134" s="147">
        <v>1</v>
      </c>
      <c r="I134" s="148"/>
      <c r="J134" s="149">
        <f t="shared" si="0"/>
        <v>0</v>
      </c>
      <c r="K134" s="145" t="s">
        <v>1</v>
      </c>
      <c r="L134" s="32"/>
      <c r="M134" s="150" t="s">
        <v>1</v>
      </c>
      <c r="N134" s="151" t="s">
        <v>40</v>
      </c>
      <c r="O134" s="57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4" t="s">
        <v>126</v>
      </c>
      <c r="AT134" s="154" t="s">
        <v>122</v>
      </c>
      <c r="AU134" s="154" t="s">
        <v>85</v>
      </c>
      <c r="AY134" s="16" t="s">
        <v>120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6" t="s">
        <v>83</v>
      </c>
      <c r="BK134" s="155">
        <f t="shared" si="9"/>
        <v>0</v>
      </c>
      <c r="BL134" s="16" t="s">
        <v>126</v>
      </c>
      <c r="BM134" s="154" t="s">
        <v>165</v>
      </c>
    </row>
    <row r="135" spans="1:65" s="2" customFormat="1" ht="16.5" customHeight="1">
      <c r="A135" s="31"/>
      <c r="B135" s="142"/>
      <c r="C135" s="143" t="s">
        <v>166</v>
      </c>
      <c r="D135" s="143" t="s">
        <v>122</v>
      </c>
      <c r="E135" s="144" t="s">
        <v>167</v>
      </c>
      <c r="F135" s="145" t="s">
        <v>168</v>
      </c>
      <c r="G135" s="146" t="s">
        <v>125</v>
      </c>
      <c r="H135" s="147">
        <v>1</v>
      </c>
      <c r="I135" s="148"/>
      <c r="J135" s="149">
        <f t="shared" si="0"/>
        <v>0</v>
      </c>
      <c r="K135" s="145" t="s">
        <v>1</v>
      </c>
      <c r="L135" s="32"/>
      <c r="M135" s="150" t="s">
        <v>1</v>
      </c>
      <c r="N135" s="151" t="s">
        <v>40</v>
      </c>
      <c r="O135" s="57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126</v>
      </c>
      <c r="AT135" s="154" t="s">
        <v>122</v>
      </c>
      <c r="AU135" s="154" t="s">
        <v>85</v>
      </c>
      <c r="AY135" s="16" t="s">
        <v>120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6" t="s">
        <v>83</v>
      </c>
      <c r="BK135" s="155">
        <f t="shared" si="9"/>
        <v>0</v>
      </c>
      <c r="BL135" s="16" t="s">
        <v>126</v>
      </c>
      <c r="BM135" s="154" t="s">
        <v>169</v>
      </c>
    </row>
    <row r="136" spans="1:65" s="2" customFormat="1" ht="16.5" customHeight="1">
      <c r="A136" s="31"/>
      <c r="B136" s="142"/>
      <c r="C136" s="143" t="s">
        <v>170</v>
      </c>
      <c r="D136" s="143" t="s">
        <v>122</v>
      </c>
      <c r="E136" s="144" t="s">
        <v>171</v>
      </c>
      <c r="F136" s="145" t="s">
        <v>172</v>
      </c>
      <c r="G136" s="146" t="s">
        <v>125</v>
      </c>
      <c r="H136" s="147">
        <v>1</v>
      </c>
      <c r="I136" s="148"/>
      <c r="J136" s="149">
        <f t="shared" si="0"/>
        <v>0</v>
      </c>
      <c r="K136" s="145" t="s">
        <v>1</v>
      </c>
      <c r="L136" s="32"/>
      <c r="M136" s="150" t="s">
        <v>1</v>
      </c>
      <c r="N136" s="151" t="s">
        <v>40</v>
      </c>
      <c r="O136" s="57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4" t="s">
        <v>126</v>
      </c>
      <c r="AT136" s="154" t="s">
        <v>122</v>
      </c>
      <c r="AU136" s="154" t="s">
        <v>85</v>
      </c>
      <c r="AY136" s="16" t="s">
        <v>120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6" t="s">
        <v>83</v>
      </c>
      <c r="BK136" s="155">
        <f t="shared" si="9"/>
        <v>0</v>
      </c>
      <c r="BL136" s="16" t="s">
        <v>126</v>
      </c>
      <c r="BM136" s="154" t="s">
        <v>173</v>
      </c>
    </row>
    <row r="137" spans="1:65" s="2" customFormat="1" ht="16.5" customHeight="1">
      <c r="A137" s="31"/>
      <c r="B137" s="142"/>
      <c r="C137" s="143" t="s">
        <v>9</v>
      </c>
      <c r="D137" s="143" t="s">
        <v>122</v>
      </c>
      <c r="E137" s="144" t="s">
        <v>174</v>
      </c>
      <c r="F137" s="145" t="s">
        <v>175</v>
      </c>
      <c r="G137" s="146" t="s">
        <v>125</v>
      </c>
      <c r="H137" s="147">
        <v>1</v>
      </c>
      <c r="I137" s="148"/>
      <c r="J137" s="149">
        <f t="shared" si="0"/>
        <v>0</v>
      </c>
      <c r="K137" s="145" t="s">
        <v>1</v>
      </c>
      <c r="L137" s="32"/>
      <c r="M137" s="150" t="s">
        <v>1</v>
      </c>
      <c r="N137" s="151" t="s">
        <v>40</v>
      </c>
      <c r="O137" s="57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126</v>
      </c>
      <c r="AT137" s="154" t="s">
        <v>122</v>
      </c>
      <c r="AU137" s="154" t="s">
        <v>85</v>
      </c>
      <c r="AY137" s="16" t="s">
        <v>120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6" t="s">
        <v>83</v>
      </c>
      <c r="BK137" s="155">
        <f t="shared" si="9"/>
        <v>0</v>
      </c>
      <c r="BL137" s="16" t="s">
        <v>126</v>
      </c>
      <c r="BM137" s="154" t="s">
        <v>176</v>
      </c>
    </row>
    <row r="138" spans="1:65" s="12" customFormat="1" ht="22.9" customHeight="1">
      <c r="B138" s="129"/>
      <c r="D138" s="130" t="s">
        <v>74</v>
      </c>
      <c r="E138" s="140" t="s">
        <v>177</v>
      </c>
      <c r="F138" s="140" t="s">
        <v>178</v>
      </c>
      <c r="I138" s="132"/>
      <c r="J138" s="141">
        <f>BK138</f>
        <v>0</v>
      </c>
      <c r="L138" s="129"/>
      <c r="M138" s="134"/>
      <c r="N138" s="135"/>
      <c r="O138" s="135"/>
      <c r="P138" s="136">
        <f>SUM(P139:P149)</f>
        <v>0</v>
      </c>
      <c r="Q138" s="135"/>
      <c r="R138" s="136">
        <f>SUM(R139:R149)</f>
        <v>0</v>
      </c>
      <c r="S138" s="135"/>
      <c r="T138" s="137">
        <f>SUM(T139:T149)</f>
        <v>0</v>
      </c>
      <c r="AR138" s="130" t="s">
        <v>83</v>
      </c>
      <c r="AT138" s="138" t="s">
        <v>74</v>
      </c>
      <c r="AU138" s="138" t="s">
        <v>83</v>
      </c>
      <c r="AY138" s="130" t="s">
        <v>120</v>
      </c>
      <c r="BK138" s="139">
        <f>SUM(BK139:BK149)</f>
        <v>0</v>
      </c>
    </row>
    <row r="139" spans="1:65" s="2" customFormat="1" ht="16.5" customHeight="1">
      <c r="A139" s="31"/>
      <c r="B139" s="142"/>
      <c r="C139" s="143" t="s">
        <v>179</v>
      </c>
      <c r="D139" s="143" t="s">
        <v>122</v>
      </c>
      <c r="E139" s="144" t="s">
        <v>180</v>
      </c>
      <c r="F139" s="145" t="s">
        <v>181</v>
      </c>
      <c r="G139" s="146" t="s">
        <v>125</v>
      </c>
      <c r="H139" s="147">
        <v>1</v>
      </c>
      <c r="I139" s="148"/>
      <c r="J139" s="149">
        <f t="shared" ref="J139:J149" si="10">ROUND(I139*H139,2)</f>
        <v>0</v>
      </c>
      <c r="K139" s="145" t="s">
        <v>1</v>
      </c>
      <c r="L139" s="32"/>
      <c r="M139" s="150" t="s">
        <v>1</v>
      </c>
      <c r="N139" s="151" t="s">
        <v>40</v>
      </c>
      <c r="O139" s="57"/>
      <c r="P139" s="152">
        <f t="shared" ref="P139:P149" si="11">O139*H139</f>
        <v>0</v>
      </c>
      <c r="Q139" s="152">
        <v>0</v>
      </c>
      <c r="R139" s="152">
        <f t="shared" ref="R139:R149" si="12">Q139*H139</f>
        <v>0</v>
      </c>
      <c r="S139" s="152">
        <v>0</v>
      </c>
      <c r="T139" s="153">
        <f t="shared" ref="T139:T149" si="1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4" t="s">
        <v>126</v>
      </c>
      <c r="AT139" s="154" t="s">
        <v>122</v>
      </c>
      <c r="AU139" s="154" t="s">
        <v>85</v>
      </c>
      <c r="AY139" s="16" t="s">
        <v>120</v>
      </c>
      <c r="BE139" s="155">
        <f t="shared" ref="BE139:BE149" si="14">IF(N139="základní",J139,0)</f>
        <v>0</v>
      </c>
      <c r="BF139" s="155">
        <f t="shared" ref="BF139:BF149" si="15">IF(N139="snížená",J139,0)</f>
        <v>0</v>
      </c>
      <c r="BG139" s="155">
        <f t="shared" ref="BG139:BG149" si="16">IF(N139="zákl. přenesená",J139,0)</f>
        <v>0</v>
      </c>
      <c r="BH139" s="155">
        <f t="shared" ref="BH139:BH149" si="17">IF(N139="sníž. přenesená",J139,0)</f>
        <v>0</v>
      </c>
      <c r="BI139" s="155">
        <f t="shared" ref="BI139:BI149" si="18">IF(N139="nulová",J139,0)</f>
        <v>0</v>
      </c>
      <c r="BJ139" s="16" t="s">
        <v>83</v>
      </c>
      <c r="BK139" s="155">
        <f t="shared" ref="BK139:BK149" si="19">ROUND(I139*H139,2)</f>
        <v>0</v>
      </c>
      <c r="BL139" s="16" t="s">
        <v>126</v>
      </c>
      <c r="BM139" s="154" t="s">
        <v>182</v>
      </c>
    </row>
    <row r="140" spans="1:65" s="2" customFormat="1" ht="21.75" customHeight="1">
      <c r="A140" s="31"/>
      <c r="B140" s="142"/>
      <c r="C140" s="143" t="s">
        <v>183</v>
      </c>
      <c r="D140" s="143" t="s">
        <v>122</v>
      </c>
      <c r="E140" s="144" t="s">
        <v>184</v>
      </c>
      <c r="F140" s="145" t="s">
        <v>185</v>
      </c>
      <c r="G140" s="146" t="s">
        <v>125</v>
      </c>
      <c r="H140" s="147">
        <v>1</v>
      </c>
      <c r="I140" s="148"/>
      <c r="J140" s="149">
        <f t="shared" si="10"/>
        <v>0</v>
      </c>
      <c r="K140" s="145" t="s">
        <v>1</v>
      </c>
      <c r="L140" s="32"/>
      <c r="M140" s="150" t="s">
        <v>1</v>
      </c>
      <c r="N140" s="151" t="s">
        <v>40</v>
      </c>
      <c r="O140" s="57"/>
      <c r="P140" s="152">
        <f t="shared" si="11"/>
        <v>0</v>
      </c>
      <c r="Q140" s="152">
        <v>0</v>
      </c>
      <c r="R140" s="152">
        <f t="shared" si="12"/>
        <v>0</v>
      </c>
      <c r="S140" s="152">
        <v>0</v>
      </c>
      <c r="T140" s="153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4" t="s">
        <v>126</v>
      </c>
      <c r="AT140" s="154" t="s">
        <v>122</v>
      </c>
      <c r="AU140" s="154" t="s">
        <v>85</v>
      </c>
      <c r="AY140" s="16" t="s">
        <v>120</v>
      </c>
      <c r="BE140" s="155">
        <f t="shared" si="14"/>
        <v>0</v>
      </c>
      <c r="BF140" s="155">
        <f t="shared" si="15"/>
        <v>0</v>
      </c>
      <c r="BG140" s="155">
        <f t="shared" si="16"/>
        <v>0</v>
      </c>
      <c r="BH140" s="155">
        <f t="shared" si="17"/>
        <v>0</v>
      </c>
      <c r="BI140" s="155">
        <f t="shared" si="18"/>
        <v>0</v>
      </c>
      <c r="BJ140" s="16" t="s">
        <v>83</v>
      </c>
      <c r="BK140" s="155">
        <f t="shared" si="19"/>
        <v>0</v>
      </c>
      <c r="BL140" s="16" t="s">
        <v>126</v>
      </c>
      <c r="BM140" s="154" t="s">
        <v>186</v>
      </c>
    </row>
    <row r="141" spans="1:65" s="2" customFormat="1" ht="16.5" customHeight="1">
      <c r="A141" s="31"/>
      <c r="B141" s="142"/>
      <c r="C141" s="143" t="s">
        <v>187</v>
      </c>
      <c r="D141" s="143" t="s">
        <v>122</v>
      </c>
      <c r="E141" s="144" t="s">
        <v>188</v>
      </c>
      <c r="F141" s="145" t="s">
        <v>189</v>
      </c>
      <c r="G141" s="146" t="s">
        <v>125</v>
      </c>
      <c r="H141" s="147">
        <v>2</v>
      </c>
      <c r="I141" s="148"/>
      <c r="J141" s="149">
        <f t="shared" si="10"/>
        <v>0</v>
      </c>
      <c r="K141" s="145" t="s">
        <v>1</v>
      </c>
      <c r="L141" s="32"/>
      <c r="M141" s="150" t="s">
        <v>1</v>
      </c>
      <c r="N141" s="151" t="s">
        <v>40</v>
      </c>
      <c r="O141" s="57"/>
      <c r="P141" s="152">
        <f t="shared" si="11"/>
        <v>0</v>
      </c>
      <c r="Q141" s="152">
        <v>0</v>
      </c>
      <c r="R141" s="152">
        <f t="shared" si="12"/>
        <v>0</v>
      </c>
      <c r="S141" s="152">
        <v>0</v>
      </c>
      <c r="T141" s="153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126</v>
      </c>
      <c r="AT141" s="154" t="s">
        <v>122</v>
      </c>
      <c r="AU141" s="154" t="s">
        <v>85</v>
      </c>
      <c r="AY141" s="16" t="s">
        <v>120</v>
      </c>
      <c r="BE141" s="155">
        <f t="shared" si="14"/>
        <v>0</v>
      </c>
      <c r="BF141" s="155">
        <f t="shared" si="15"/>
        <v>0</v>
      </c>
      <c r="BG141" s="155">
        <f t="shared" si="16"/>
        <v>0</v>
      </c>
      <c r="BH141" s="155">
        <f t="shared" si="17"/>
        <v>0</v>
      </c>
      <c r="BI141" s="155">
        <f t="shared" si="18"/>
        <v>0</v>
      </c>
      <c r="BJ141" s="16" t="s">
        <v>83</v>
      </c>
      <c r="BK141" s="155">
        <f t="shared" si="19"/>
        <v>0</v>
      </c>
      <c r="BL141" s="16" t="s">
        <v>126</v>
      </c>
      <c r="BM141" s="154" t="s">
        <v>190</v>
      </c>
    </row>
    <row r="142" spans="1:65" s="2" customFormat="1" ht="24.2" customHeight="1">
      <c r="A142" s="31"/>
      <c r="B142" s="142"/>
      <c r="C142" s="143" t="s">
        <v>191</v>
      </c>
      <c r="D142" s="143" t="s">
        <v>122</v>
      </c>
      <c r="E142" s="144" t="s">
        <v>192</v>
      </c>
      <c r="F142" s="145" t="s">
        <v>193</v>
      </c>
      <c r="G142" s="146" t="s">
        <v>125</v>
      </c>
      <c r="H142" s="147">
        <v>1</v>
      </c>
      <c r="I142" s="148"/>
      <c r="J142" s="149">
        <f t="shared" si="10"/>
        <v>0</v>
      </c>
      <c r="K142" s="145" t="s">
        <v>1</v>
      </c>
      <c r="L142" s="32"/>
      <c r="M142" s="150" t="s">
        <v>1</v>
      </c>
      <c r="N142" s="151" t="s">
        <v>40</v>
      </c>
      <c r="O142" s="57"/>
      <c r="P142" s="152">
        <f t="shared" si="11"/>
        <v>0</v>
      </c>
      <c r="Q142" s="152">
        <v>0</v>
      </c>
      <c r="R142" s="152">
        <f t="shared" si="12"/>
        <v>0</v>
      </c>
      <c r="S142" s="152">
        <v>0</v>
      </c>
      <c r="T142" s="153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126</v>
      </c>
      <c r="AT142" s="154" t="s">
        <v>122</v>
      </c>
      <c r="AU142" s="154" t="s">
        <v>85</v>
      </c>
      <c r="AY142" s="16" t="s">
        <v>120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6" t="s">
        <v>83</v>
      </c>
      <c r="BK142" s="155">
        <f t="shared" si="19"/>
        <v>0</v>
      </c>
      <c r="BL142" s="16" t="s">
        <v>126</v>
      </c>
      <c r="BM142" s="154" t="s">
        <v>194</v>
      </c>
    </row>
    <row r="143" spans="1:65" s="2" customFormat="1" ht="33" customHeight="1">
      <c r="A143" s="31"/>
      <c r="B143" s="142"/>
      <c r="C143" s="143" t="s">
        <v>195</v>
      </c>
      <c r="D143" s="143" t="s">
        <v>122</v>
      </c>
      <c r="E143" s="144" t="s">
        <v>196</v>
      </c>
      <c r="F143" s="145" t="s">
        <v>197</v>
      </c>
      <c r="G143" s="146" t="s">
        <v>125</v>
      </c>
      <c r="H143" s="147">
        <v>1</v>
      </c>
      <c r="I143" s="148"/>
      <c r="J143" s="149">
        <f t="shared" si="10"/>
        <v>0</v>
      </c>
      <c r="K143" s="145" t="s">
        <v>1</v>
      </c>
      <c r="L143" s="32"/>
      <c r="M143" s="150" t="s">
        <v>1</v>
      </c>
      <c r="N143" s="151" t="s">
        <v>40</v>
      </c>
      <c r="O143" s="57"/>
      <c r="P143" s="152">
        <f t="shared" si="11"/>
        <v>0</v>
      </c>
      <c r="Q143" s="152">
        <v>0</v>
      </c>
      <c r="R143" s="152">
        <f t="shared" si="12"/>
        <v>0</v>
      </c>
      <c r="S143" s="152">
        <v>0</v>
      </c>
      <c r="T143" s="153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4" t="s">
        <v>126</v>
      </c>
      <c r="AT143" s="154" t="s">
        <v>122</v>
      </c>
      <c r="AU143" s="154" t="s">
        <v>85</v>
      </c>
      <c r="AY143" s="16" t="s">
        <v>120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6" t="s">
        <v>83</v>
      </c>
      <c r="BK143" s="155">
        <f t="shared" si="19"/>
        <v>0</v>
      </c>
      <c r="BL143" s="16" t="s">
        <v>126</v>
      </c>
      <c r="BM143" s="154" t="s">
        <v>198</v>
      </c>
    </row>
    <row r="144" spans="1:65" s="2" customFormat="1" ht="33" customHeight="1">
      <c r="A144" s="31"/>
      <c r="B144" s="142"/>
      <c r="C144" s="143" t="s">
        <v>7</v>
      </c>
      <c r="D144" s="143" t="s">
        <v>122</v>
      </c>
      <c r="E144" s="144" t="s">
        <v>199</v>
      </c>
      <c r="F144" s="145" t="s">
        <v>200</v>
      </c>
      <c r="G144" s="146" t="s">
        <v>201</v>
      </c>
      <c r="H144" s="147">
        <v>117</v>
      </c>
      <c r="I144" s="148"/>
      <c r="J144" s="149">
        <f t="shared" si="10"/>
        <v>0</v>
      </c>
      <c r="K144" s="145" t="s">
        <v>1</v>
      </c>
      <c r="L144" s="32"/>
      <c r="M144" s="150" t="s">
        <v>1</v>
      </c>
      <c r="N144" s="151" t="s">
        <v>40</v>
      </c>
      <c r="O144" s="57"/>
      <c r="P144" s="152">
        <f t="shared" si="11"/>
        <v>0</v>
      </c>
      <c r="Q144" s="152">
        <v>0</v>
      </c>
      <c r="R144" s="152">
        <f t="shared" si="12"/>
        <v>0</v>
      </c>
      <c r="S144" s="152">
        <v>0</v>
      </c>
      <c r="T144" s="153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4" t="s">
        <v>126</v>
      </c>
      <c r="AT144" s="154" t="s">
        <v>122</v>
      </c>
      <c r="AU144" s="154" t="s">
        <v>85</v>
      </c>
      <c r="AY144" s="16" t="s">
        <v>120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6" t="s">
        <v>83</v>
      </c>
      <c r="BK144" s="155">
        <f t="shared" si="19"/>
        <v>0</v>
      </c>
      <c r="BL144" s="16" t="s">
        <v>126</v>
      </c>
      <c r="BM144" s="154" t="s">
        <v>202</v>
      </c>
    </row>
    <row r="145" spans="1:65" s="2" customFormat="1" ht="21.75" customHeight="1">
      <c r="A145" s="31"/>
      <c r="B145" s="142"/>
      <c r="C145" s="143" t="s">
        <v>203</v>
      </c>
      <c r="D145" s="143" t="s">
        <v>122</v>
      </c>
      <c r="E145" s="144" t="s">
        <v>204</v>
      </c>
      <c r="F145" s="145" t="s">
        <v>205</v>
      </c>
      <c r="G145" s="146" t="s">
        <v>201</v>
      </c>
      <c r="H145" s="147">
        <v>117</v>
      </c>
      <c r="I145" s="148"/>
      <c r="J145" s="149">
        <f t="shared" si="10"/>
        <v>0</v>
      </c>
      <c r="K145" s="145" t="s">
        <v>1</v>
      </c>
      <c r="L145" s="32"/>
      <c r="M145" s="150" t="s">
        <v>1</v>
      </c>
      <c r="N145" s="151" t="s">
        <v>40</v>
      </c>
      <c r="O145" s="57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4" t="s">
        <v>126</v>
      </c>
      <c r="AT145" s="154" t="s">
        <v>122</v>
      </c>
      <c r="AU145" s="154" t="s">
        <v>85</v>
      </c>
      <c r="AY145" s="16" t="s">
        <v>120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6" t="s">
        <v>83</v>
      </c>
      <c r="BK145" s="155">
        <f t="shared" si="19"/>
        <v>0</v>
      </c>
      <c r="BL145" s="16" t="s">
        <v>126</v>
      </c>
      <c r="BM145" s="154" t="s">
        <v>206</v>
      </c>
    </row>
    <row r="146" spans="1:65" s="2" customFormat="1" ht="16.5" customHeight="1">
      <c r="A146" s="31"/>
      <c r="B146" s="142"/>
      <c r="C146" s="143" t="s">
        <v>207</v>
      </c>
      <c r="D146" s="143" t="s">
        <v>122</v>
      </c>
      <c r="E146" s="144" t="s">
        <v>208</v>
      </c>
      <c r="F146" s="145" t="s">
        <v>172</v>
      </c>
      <c r="G146" s="146" t="s">
        <v>125</v>
      </c>
      <c r="H146" s="147">
        <v>1</v>
      </c>
      <c r="I146" s="148"/>
      <c r="J146" s="149">
        <f t="shared" si="10"/>
        <v>0</v>
      </c>
      <c r="K146" s="145" t="s">
        <v>1</v>
      </c>
      <c r="L146" s="32"/>
      <c r="M146" s="150" t="s">
        <v>1</v>
      </c>
      <c r="N146" s="151" t="s">
        <v>40</v>
      </c>
      <c r="O146" s="57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126</v>
      </c>
      <c r="AT146" s="154" t="s">
        <v>122</v>
      </c>
      <c r="AU146" s="154" t="s">
        <v>85</v>
      </c>
      <c r="AY146" s="16" t="s">
        <v>120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6" t="s">
        <v>83</v>
      </c>
      <c r="BK146" s="155">
        <f t="shared" si="19"/>
        <v>0</v>
      </c>
      <c r="BL146" s="16" t="s">
        <v>126</v>
      </c>
      <c r="BM146" s="154" t="s">
        <v>209</v>
      </c>
    </row>
    <row r="147" spans="1:65" s="2" customFormat="1" ht="16.5" customHeight="1">
      <c r="A147" s="31"/>
      <c r="B147" s="142"/>
      <c r="C147" s="143" t="s">
        <v>210</v>
      </c>
      <c r="D147" s="143" t="s">
        <v>122</v>
      </c>
      <c r="E147" s="144" t="s">
        <v>211</v>
      </c>
      <c r="F147" s="145" t="s">
        <v>175</v>
      </c>
      <c r="G147" s="146" t="s">
        <v>125</v>
      </c>
      <c r="H147" s="147">
        <v>1</v>
      </c>
      <c r="I147" s="148"/>
      <c r="J147" s="149">
        <f t="shared" si="10"/>
        <v>0</v>
      </c>
      <c r="K147" s="145" t="s">
        <v>1</v>
      </c>
      <c r="L147" s="32"/>
      <c r="M147" s="150" t="s">
        <v>1</v>
      </c>
      <c r="N147" s="151" t="s">
        <v>40</v>
      </c>
      <c r="O147" s="57"/>
      <c r="P147" s="152">
        <f t="shared" si="11"/>
        <v>0</v>
      </c>
      <c r="Q147" s="152">
        <v>0</v>
      </c>
      <c r="R147" s="152">
        <f t="shared" si="12"/>
        <v>0</v>
      </c>
      <c r="S147" s="152">
        <v>0</v>
      </c>
      <c r="T147" s="153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4" t="s">
        <v>126</v>
      </c>
      <c r="AT147" s="154" t="s">
        <v>122</v>
      </c>
      <c r="AU147" s="154" t="s">
        <v>85</v>
      </c>
      <c r="AY147" s="16" t="s">
        <v>120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6" t="s">
        <v>83</v>
      </c>
      <c r="BK147" s="155">
        <f t="shared" si="19"/>
        <v>0</v>
      </c>
      <c r="BL147" s="16" t="s">
        <v>126</v>
      </c>
      <c r="BM147" s="154" t="s">
        <v>212</v>
      </c>
    </row>
    <row r="148" spans="1:65" s="2" customFormat="1" ht="16.5" customHeight="1">
      <c r="A148" s="31"/>
      <c r="B148" s="142"/>
      <c r="C148" s="143" t="s">
        <v>213</v>
      </c>
      <c r="D148" s="143" t="s">
        <v>122</v>
      </c>
      <c r="E148" s="144" t="s">
        <v>214</v>
      </c>
      <c r="F148" s="145" t="s">
        <v>215</v>
      </c>
      <c r="G148" s="146" t="s">
        <v>125</v>
      </c>
      <c r="H148" s="147">
        <v>1</v>
      </c>
      <c r="I148" s="148"/>
      <c r="J148" s="149">
        <f t="shared" si="10"/>
        <v>0</v>
      </c>
      <c r="K148" s="145" t="s">
        <v>1</v>
      </c>
      <c r="L148" s="32"/>
      <c r="M148" s="150" t="s">
        <v>1</v>
      </c>
      <c r="N148" s="151" t="s">
        <v>40</v>
      </c>
      <c r="O148" s="57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126</v>
      </c>
      <c r="AT148" s="154" t="s">
        <v>122</v>
      </c>
      <c r="AU148" s="154" t="s">
        <v>85</v>
      </c>
      <c r="AY148" s="16" t="s">
        <v>120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6" t="s">
        <v>83</v>
      </c>
      <c r="BK148" s="155">
        <f t="shared" si="19"/>
        <v>0</v>
      </c>
      <c r="BL148" s="16" t="s">
        <v>126</v>
      </c>
      <c r="BM148" s="154" t="s">
        <v>216</v>
      </c>
    </row>
    <row r="149" spans="1:65" s="2" customFormat="1" ht="16.5" customHeight="1">
      <c r="A149" s="31"/>
      <c r="B149" s="142"/>
      <c r="C149" s="143" t="s">
        <v>217</v>
      </c>
      <c r="D149" s="143" t="s">
        <v>122</v>
      </c>
      <c r="E149" s="144" t="s">
        <v>218</v>
      </c>
      <c r="F149" s="145" t="s">
        <v>219</v>
      </c>
      <c r="G149" s="146" t="s">
        <v>125</v>
      </c>
      <c r="H149" s="147">
        <v>1</v>
      </c>
      <c r="I149" s="148"/>
      <c r="J149" s="149">
        <f t="shared" si="10"/>
        <v>0</v>
      </c>
      <c r="K149" s="145" t="s">
        <v>1</v>
      </c>
      <c r="L149" s="32"/>
      <c r="M149" s="150" t="s">
        <v>1</v>
      </c>
      <c r="N149" s="151" t="s">
        <v>40</v>
      </c>
      <c r="O149" s="57"/>
      <c r="P149" s="152">
        <f t="shared" si="11"/>
        <v>0</v>
      </c>
      <c r="Q149" s="152">
        <v>0</v>
      </c>
      <c r="R149" s="152">
        <f t="shared" si="12"/>
        <v>0</v>
      </c>
      <c r="S149" s="152">
        <v>0</v>
      </c>
      <c r="T149" s="153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4" t="s">
        <v>126</v>
      </c>
      <c r="AT149" s="154" t="s">
        <v>122</v>
      </c>
      <c r="AU149" s="154" t="s">
        <v>85</v>
      </c>
      <c r="AY149" s="16" t="s">
        <v>120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6" t="s">
        <v>83</v>
      </c>
      <c r="BK149" s="155">
        <f t="shared" si="19"/>
        <v>0</v>
      </c>
      <c r="BL149" s="16" t="s">
        <v>126</v>
      </c>
      <c r="BM149" s="154" t="s">
        <v>220</v>
      </c>
    </row>
    <row r="150" spans="1:65" s="12" customFormat="1" ht="25.9" customHeight="1">
      <c r="B150" s="129"/>
      <c r="D150" s="130" t="s">
        <v>74</v>
      </c>
      <c r="E150" s="131" t="s">
        <v>221</v>
      </c>
      <c r="F150" s="131" t="s">
        <v>222</v>
      </c>
      <c r="I150" s="132"/>
      <c r="J150" s="133">
        <f>BK150</f>
        <v>0</v>
      </c>
      <c r="L150" s="129"/>
      <c r="M150" s="134"/>
      <c r="N150" s="135"/>
      <c r="O150" s="135"/>
      <c r="P150" s="136">
        <f>SUM(P151:P158)</f>
        <v>0</v>
      </c>
      <c r="Q150" s="135"/>
      <c r="R150" s="136">
        <f>SUM(R151:R158)</f>
        <v>0</v>
      </c>
      <c r="S150" s="135"/>
      <c r="T150" s="137">
        <f>SUM(T151:T158)</f>
        <v>0</v>
      </c>
      <c r="AR150" s="130" t="s">
        <v>83</v>
      </c>
      <c r="AT150" s="138" t="s">
        <v>74</v>
      </c>
      <c r="AU150" s="138" t="s">
        <v>75</v>
      </c>
      <c r="AY150" s="130" t="s">
        <v>120</v>
      </c>
      <c r="BK150" s="139">
        <f>SUM(BK151:BK158)</f>
        <v>0</v>
      </c>
    </row>
    <row r="151" spans="1:65" s="2" customFormat="1" ht="24.2" customHeight="1">
      <c r="A151" s="31"/>
      <c r="B151" s="142"/>
      <c r="C151" s="143" t="s">
        <v>223</v>
      </c>
      <c r="D151" s="143" t="s">
        <v>122</v>
      </c>
      <c r="E151" s="144" t="s">
        <v>224</v>
      </c>
      <c r="F151" s="145" t="s">
        <v>225</v>
      </c>
      <c r="G151" s="146" t="s">
        <v>125</v>
      </c>
      <c r="H151" s="147">
        <v>6</v>
      </c>
      <c r="I151" s="148"/>
      <c r="J151" s="149">
        <f>ROUND(I151*H151,2)</f>
        <v>0</v>
      </c>
      <c r="K151" s="145" t="s">
        <v>1</v>
      </c>
      <c r="L151" s="32"/>
      <c r="M151" s="150" t="s">
        <v>1</v>
      </c>
      <c r="N151" s="151" t="s">
        <v>40</v>
      </c>
      <c r="O151" s="57"/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4" t="s">
        <v>126</v>
      </c>
      <c r="AT151" s="154" t="s">
        <v>122</v>
      </c>
      <c r="AU151" s="154" t="s">
        <v>83</v>
      </c>
      <c r="AY151" s="16" t="s">
        <v>120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6" t="s">
        <v>83</v>
      </c>
      <c r="BK151" s="155">
        <f>ROUND(I151*H151,2)</f>
        <v>0</v>
      </c>
      <c r="BL151" s="16" t="s">
        <v>126</v>
      </c>
      <c r="BM151" s="154" t="s">
        <v>226</v>
      </c>
    </row>
    <row r="152" spans="1:65" s="2" customFormat="1" ht="21.75" customHeight="1">
      <c r="A152" s="31"/>
      <c r="B152" s="142"/>
      <c r="C152" s="143" t="s">
        <v>227</v>
      </c>
      <c r="D152" s="143" t="s">
        <v>122</v>
      </c>
      <c r="E152" s="144" t="s">
        <v>228</v>
      </c>
      <c r="F152" s="145" t="s">
        <v>229</v>
      </c>
      <c r="G152" s="146" t="s">
        <v>125</v>
      </c>
      <c r="H152" s="147">
        <v>8</v>
      </c>
      <c r="I152" s="148"/>
      <c r="J152" s="149">
        <f>ROUND(I152*H152,2)</f>
        <v>0</v>
      </c>
      <c r="K152" s="145" t="s">
        <v>1</v>
      </c>
      <c r="L152" s="32"/>
      <c r="M152" s="150" t="s">
        <v>1</v>
      </c>
      <c r="N152" s="151" t="s">
        <v>40</v>
      </c>
      <c r="O152" s="57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126</v>
      </c>
      <c r="AT152" s="154" t="s">
        <v>122</v>
      </c>
      <c r="AU152" s="154" t="s">
        <v>83</v>
      </c>
      <c r="AY152" s="16" t="s">
        <v>120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6" t="s">
        <v>83</v>
      </c>
      <c r="BK152" s="155">
        <f>ROUND(I152*H152,2)</f>
        <v>0</v>
      </c>
      <c r="BL152" s="16" t="s">
        <v>126</v>
      </c>
      <c r="BM152" s="154" t="s">
        <v>230</v>
      </c>
    </row>
    <row r="153" spans="1:65" s="2" customFormat="1" ht="16.5" customHeight="1">
      <c r="A153" s="31"/>
      <c r="B153" s="142"/>
      <c r="C153" s="143" t="s">
        <v>231</v>
      </c>
      <c r="D153" s="143" t="s">
        <v>122</v>
      </c>
      <c r="E153" s="144" t="s">
        <v>232</v>
      </c>
      <c r="F153" s="145" t="s">
        <v>233</v>
      </c>
      <c r="G153" s="146" t="s">
        <v>125</v>
      </c>
      <c r="H153" s="147">
        <v>6</v>
      </c>
      <c r="I153" s="148"/>
      <c r="J153" s="149">
        <f>ROUND(I153*H153,2)</f>
        <v>0</v>
      </c>
      <c r="K153" s="145" t="s">
        <v>1</v>
      </c>
      <c r="L153" s="32"/>
      <c r="M153" s="150" t="s">
        <v>1</v>
      </c>
      <c r="N153" s="151" t="s">
        <v>40</v>
      </c>
      <c r="O153" s="57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4" t="s">
        <v>126</v>
      </c>
      <c r="AT153" s="154" t="s">
        <v>122</v>
      </c>
      <c r="AU153" s="154" t="s">
        <v>83</v>
      </c>
      <c r="AY153" s="16" t="s">
        <v>120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6" t="s">
        <v>83</v>
      </c>
      <c r="BK153" s="155">
        <f>ROUND(I153*H153,2)</f>
        <v>0</v>
      </c>
      <c r="BL153" s="16" t="s">
        <v>126</v>
      </c>
      <c r="BM153" s="154" t="s">
        <v>234</v>
      </c>
    </row>
    <row r="154" spans="1:65" s="2" customFormat="1" ht="16.5" customHeight="1">
      <c r="A154" s="31"/>
      <c r="B154" s="142"/>
      <c r="C154" s="143" t="s">
        <v>235</v>
      </c>
      <c r="D154" s="143" t="s">
        <v>122</v>
      </c>
      <c r="E154" s="144" t="s">
        <v>236</v>
      </c>
      <c r="F154" s="145" t="s">
        <v>237</v>
      </c>
      <c r="G154" s="146" t="s">
        <v>125</v>
      </c>
      <c r="H154" s="147">
        <v>1</v>
      </c>
      <c r="I154" s="148"/>
      <c r="J154" s="149">
        <f>ROUND(I154*H154,2)</f>
        <v>0</v>
      </c>
      <c r="K154" s="145" t="s">
        <v>1</v>
      </c>
      <c r="L154" s="32"/>
      <c r="M154" s="150" t="s">
        <v>1</v>
      </c>
      <c r="N154" s="151" t="s">
        <v>40</v>
      </c>
      <c r="O154" s="57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4" t="s">
        <v>126</v>
      </c>
      <c r="AT154" s="154" t="s">
        <v>122</v>
      </c>
      <c r="AU154" s="154" t="s">
        <v>83</v>
      </c>
      <c r="AY154" s="16" t="s">
        <v>120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6" t="s">
        <v>83</v>
      </c>
      <c r="BK154" s="155">
        <f>ROUND(I154*H154,2)</f>
        <v>0</v>
      </c>
      <c r="BL154" s="16" t="s">
        <v>126</v>
      </c>
      <c r="BM154" s="154" t="s">
        <v>238</v>
      </c>
    </row>
    <row r="155" spans="1:65" s="2" customFormat="1" ht="16.5" customHeight="1">
      <c r="A155" s="31"/>
      <c r="B155" s="142"/>
      <c r="C155" s="143" t="s">
        <v>239</v>
      </c>
      <c r="D155" s="143" t="s">
        <v>122</v>
      </c>
      <c r="E155" s="144" t="s">
        <v>240</v>
      </c>
      <c r="F155" s="145" t="s">
        <v>241</v>
      </c>
      <c r="G155" s="146" t="s">
        <v>125</v>
      </c>
      <c r="H155" s="147">
        <v>1</v>
      </c>
      <c r="I155" s="148"/>
      <c r="J155" s="149">
        <f>ROUND(I155*H155,2)</f>
        <v>0</v>
      </c>
      <c r="K155" s="145" t="s">
        <v>1</v>
      </c>
      <c r="L155" s="32"/>
      <c r="M155" s="150" t="s">
        <v>1</v>
      </c>
      <c r="N155" s="151" t="s">
        <v>40</v>
      </c>
      <c r="O155" s="57"/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126</v>
      </c>
      <c r="AT155" s="154" t="s">
        <v>122</v>
      </c>
      <c r="AU155" s="154" t="s">
        <v>83</v>
      </c>
      <c r="AY155" s="16" t="s">
        <v>120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6" t="s">
        <v>83</v>
      </c>
      <c r="BK155" s="155">
        <f>ROUND(I155*H155,2)</f>
        <v>0</v>
      </c>
      <c r="BL155" s="16" t="s">
        <v>126</v>
      </c>
      <c r="BM155" s="154" t="s">
        <v>242</v>
      </c>
    </row>
    <row r="156" spans="1:65" s="13" customFormat="1">
      <c r="B156" s="156"/>
      <c r="D156" s="157" t="s">
        <v>243</v>
      </c>
      <c r="E156" s="158" t="s">
        <v>1</v>
      </c>
      <c r="F156" s="159" t="s">
        <v>244</v>
      </c>
      <c r="H156" s="160">
        <v>1</v>
      </c>
      <c r="I156" s="161"/>
      <c r="L156" s="156"/>
      <c r="M156" s="162"/>
      <c r="N156" s="163"/>
      <c r="O156" s="163"/>
      <c r="P156" s="163"/>
      <c r="Q156" s="163"/>
      <c r="R156" s="163"/>
      <c r="S156" s="163"/>
      <c r="T156" s="164"/>
      <c r="AT156" s="158" t="s">
        <v>243</v>
      </c>
      <c r="AU156" s="158" t="s">
        <v>83</v>
      </c>
      <c r="AV156" s="13" t="s">
        <v>85</v>
      </c>
      <c r="AW156" s="13" t="s">
        <v>32</v>
      </c>
      <c r="AX156" s="13" t="s">
        <v>83</v>
      </c>
      <c r="AY156" s="158" t="s">
        <v>120</v>
      </c>
    </row>
    <row r="157" spans="1:65" s="2" customFormat="1" ht="21.75" customHeight="1">
      <c r="A157" s="31"/>
      <c r="B157" s="142"/>
      <c r="C157" s="143" t="s">
        <v>245</v>
      </c>
      <c r="D157" s="143" t="s">
        <v>122</v>
      </c>
      <c r="E157" s="144" t="s">
        <v>246</v>
      </c>
      <c r="F157" s="145" t="s">
        <v>247</v>
      </c>
      <c r="G157" s="146" t="s">
        <v>125</v>
      </c>
      <c r="H157" s="147">
        <v>1</v>
      </c>
      <c r="I157" s="148"/>
      <c r="J157" s="149">
        <f>ROUND(I157*H157,2)</f>
        <v>0</v>
      </c>
      <c r="K157" s="145" t="s">
        <v>1</v>
      </c>
      <c r="L157" s="32"/>
      <c r="M157" s="150" t="s">
        <v>1</v>
      </c>
      <c r="N157" s="151" t="s">
        <v>40</v>
      </c>
      <c r="O157" s="57"/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4" t="s">
        <v>126</v>
      </c>
      <c r="AT157" s="154" t="s">
        <v>122</v>
      </c>
      <c r="AU157" s="154" t="s">
        <v>83</v>
      </c>
      <c r="AY157" s="16" t="s">
        <v>120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6" t="s">
        <v>83</v>
      </c>
      <c r="BK157" s="155">
        <f>ROUND(I157*H157,2)</f>
        <v>0</v>
      </c>
      <c r="BL157" s="16" t="s">
        <v>126</v>
      </c>
      <c r="BM157" s="154" t="s">
        <v>248</v>
      </c>
    </row>
    <row r="158" spans="1:65" s="2" customFormat="1" ht="16.5" customHeight="1">
      <c r="A158" s="31"/>
      <c r="B158" s="142"/>
      <c r="C158" s="143" t="s">
        <v>249</v>
      </c>
      <c r="D158" s="143" t="s">
        <v>122</v>
      </c>
      <c r="E158" s="144" t="s">
        <v>250</v>
      </c>
      <c r="F158" s="145" t="s">
        <v>251</v>
      </c>
      <c r="G158" s="146" t="s">
        <v>125</v>
      </c>
      <c r="H158" s="147">
        <v>1</v>
      </c>
      <c r="I158" s="148"/>
      <c r="J158" s="149">
        <f>ROUND(I158*H158,2)</f>
        <v>0</v>
      </c>
      <c r="K158" s="145" t="s">
        <v>1</v>
      </c>
      <c r="L158" s="32"/>
      <c r="M158" s="150" t="s">
        <v>1</v>
      </c>
      <c r="N158" s="151" t="s">
        <v>40</v>
      </c>
      <c r="O158" s="57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126</v>
      </c>
      <c r="AT158" s="154" t="s">
        <v>122</v>
      </c>
      <c r="AU158" s="154" t="s">
        <v>83</v>
      </c>
      <c r="AY158" s="16" t="s">
        <v>120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83</v>
      </c>
      <c r="BK158" s="155">
        <f>ROUND(I158*H158,2)</f>
        <v>0</v>
      </c>
      <c r="BL158" s="16" t="s">
        <v>126</v>
      </c>
      <c r="BM158" s="154" t="s">
        <v>252</v>
      </c>
    </row>
    <row r="159" spans="1:65" s="12" customFormat="1" ht="25.9" customHeight="1">
      <c r="B159" s="129"/>
      <c r="D159" s="130" t="s">
        <v>74</v>
      </c>
      <c r="E159" s="131" t="s">
        <v>253</v>
      </c>
      <c r="F159" s="131" t="s">
        <v>254</v>
      </c>
      <c r="I159" s="132"/>
      <c r="J159" s="133">
        <f>BK159</f>
        <v>0</v>
      </c>
      <c r="L159" s="129"/>
      <c r="M159" s="134"/>
      <c r="N159" s="135"/>
      <c r="O159" s="135"/>
      <c r="P159" s="136">
        <f>SUM(P160:P164)</f>
        <v>0</v>
      </c>
      <c r="Q159" s="135"/>
      <c r="R159" s="136">
        <f>SUM(R160:R164)</f>
        <v>17.058</v>
      </c>
      <c r="S159" s="135"/>
      <c r="T159" s="137">
        <f>SUM(T160:T164)</f>
        <v>0</v>
      </c>
      <c r="AR159" s="130" t="s">
        <v>83</v>
      </c>
      <c r="AT159" s="138" t="s">
        <v>74</v>
      </c>
      <c r="AU159" s="138" t="s">
        <v>75</v>
      </c>
      <c r="AY159" s="130" t="s">
        <v>120</v>
      </c>
      <c r="BK159" s="139">
        <f>SUM(BK160:BK164)</f>
        <v>0</v>
      </c>
    </row>
    <row r="160" spans="1:65" s="2" customFormat="1" ht="21.75" customHeight="1">
      <c r="A160" s="31"/>
      <c r="B160" s="142"/>
      <c r="C160" s="143" t="s">
        <v>255</v>
      </c>
      <c r="D160" s="143" t="s">
        <v>122</v>
      </c>
      <c r="E160" s="144" t="s">
        <v>256</v>
      </c>
      <c r="F160" s="145" t="s">
        <v>257</v>
      </c>
      <c r="G160" s="146" t="s">
        <v>201</v>
      </c>
      <c r="H160" s="147">
        <v>37</v>
      </c>
      <c r="I160" s="148"/>
      <c r="J160" s="149">
        <f>ROUND(I160*H160,2)</f>
        <v>0</v>
      </c>
      <c r="K160" s="145" t="s">
        <v>1</v>
      </c>
      <c r="L160" s="32"/>
      <c r="M160" s="150" t="s">
        <v>1</v>
      </c>
      <c r="N160" s="151" t="s">
        <v>40</v>
      </c>
      <c r="O160" s="57"/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126</v>
      </c>
      <c r="AT160" s="154" t="s">
        <v>122</v>
      </c>
      <c r="AU160" s="154" t="s">
        <v>83</v>
      </c>
      <c r="AY160" s="16" t="s">
        <v>120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83</v>
      </c>
      <c r="BK160" s="155">
        <f>ROUND(I160*H160,2)</f>
        <v>0</v>
      </c>
      <c r="BL160" s="16" t="s">
        <v>126</v>
      </c>
      <c r="BM160" s="154" t="s">
        <v>258</v>
      </c>
    </row>
    <row r="161" spans="1:65" s="2" customFormat="1" ht="24.2" customHeight="1">
      <c r="A161" s="31"/>
      <c r="B161" s="142"/>
      <c r="C161" s="143" t="s">
        <v>259</v>
      </c>
      <c r="D161" s="143" t="s">
        <v>122</v>
      </c>
      <c r="E161" s="144" t="s">
        <v>260</v>
      </c>
      <c r="F161" s="145" t="s">
        <v>261</v>
      </c>
      <c r="G161" s="146" t="s">
        <v>201</v>
      </c>
      <c r="H161" s="147">
        <v>37</v>
      </c>
      <c r="I161" s="148"/>
      <c r="J161" s="149">
        <f>ROUND(I161*H161,2)</f>
        <v>0</v>
      </c>
      <c r="K161" s="145" t="s">
        <v>262</v>
      </c>
      <c r="L161" s="32"/>
      <c r="M161" s="150" t="s">
        <v>1</v>
      </c>
      <c r="N161" s="151" t="s">
        <v>40</v>
      </c>
      <c r="O161" s="57"/>
      <c r="P161" s="152">
        <f>O161*H161</f>
        <v>0</v>
      </c>
      <c r="Q161" s="152">
        <v>0.46</v>
      </c>
      <c r="R161" s="152">
        <f>Q161*H161</f>
        <v>17.02</v>
      </c>
      <c r="S161" s="152">
        <v>0</v>
      </c>
      <c r="T161" s="15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4" t="s">
        <v>126</v>
      </c>
      <c r="AT161" s="154" t="s">
        <v>122</v>
      </c>
      <c r="AU161" s="154" t="s">
        <v>83</v>
      </c>
      <c r="AY161" s="16" t="s">
        <v>120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6" t="s">
        <v>83</v>
      </c>
      <c r="BK161" s="155">
        <f>ROUND(I161*H161,2)</f>
        <v>0</v>
      </c>
      <c r="BL161" s="16" t="s">
        <v>126</v>
      </c>
      <c r="BM161" s="154" t="s">
        <v>263</v>
      </c>
    </row>
    <row r="162" spans="1:65" s="2" customFormat="1" ht="37.9" customHeight="1">
      <c r="A162" s="31"/>
      <c r="B162" s="142"/>
      <c r="C162" s="143" t="s">
        <v>264</v>
      </c>
      <c r="D162" s="143" t="s">
        <v>122</v>
      </c>
      <c r="E162" s="144" t="s">
        <v>265</v>
      </c>
      <c r="F162" s="145" t="s">
        <v>266</v>
      </c>
      <c r="G162" s="146" t="s">
        <v>267</v>
      </c>
      <c r="H162" s="147">
        <v>32</v>
      </c>
      <c r="I162" s="148"/>
      <c r="J162" s="149">
        <f>ROUND(I162*H162,2)</f>
        <v>0</v>
      </c>
      <c r="K162" s="145" t="s">
        <v>262</v>
      </c>
      <c r="L162" s="32"/>
      <c r="M162" s="150" t="s">
        <v>1</v>
      </c>
      <c r="N162" s="151" t="s">
        <v>40</v>
      </c>
      <c r="O162" s="57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4" t="s">
        <v>126</v>
      </c>
      <c r="AT162" s="154" t="s">
        <v>122</v>
      </c>
      <c r="AU162" s="154" t="s">
        <v>83</v>
      </c>
      <c r="AY162" s="16" t="s">
        <v>120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6" t="s">
        <v>83</v>
      </c>
      <c r="BK162" s="155">
        <f>ROUND(I162*H162,2)</f>
        <v>0</v>
      </c>
      <c r="BL162" s="16" t="s">
        <v>126</v>
      </c>
      <c r="BM162" s="154" t="s">
        <v>268</v>
      </c>
    </row>
    <row r="163" spans="1:65" s="2" customFormat="1" ht="21.75" customHeight="1">
      <c r="A163" s="31"/>
      <c r="B163" s="142"/>
      <c r="C163" s="165" t="s">
        <v>269</v>
      </c>
      <c r="D163" s="165" t="s">
        <v>270</v>
      </c>
      <c r="E163" s="166" t="s">
        <v>271</v>
      </c>
      <c r="F163" s="167" t="s">
        <v>272</v>
      </c>
      <c r="G163" s="168" t="s">
        <v>273</v>
      </c>
      <c r="H163" s="169">
        <v>3.7999999999999999E-2</v>
      </c>
      <c r="I163" s="170"/>
      <c r="J163" s="171">
        <f>ROUND(I163*H163,2)</f>
        <v>0</v>
      </c>
      <c r="K163" s="167" t="s">
        <v>262</v>
      </c>
      <c r="L163" s="172"/>
      <c r="M163" s="173" t="s">
        <v>1</v>
      </c>
      <c r="N163" s="174" t="s">
        <v>40</v>
      </c>
      <c r="O163" s="57"/>
      <c r="P163" s="152">
        <f>O163*H163</f>
        <v>0</v>
      </c>
      <c r="Q163" s="152">
        <v>1</v>
      </c>
      <c r="R163" s="152">
        <f>Q163*H163</f>
        <v>3.7999999999999999E-2</v>
      </c>
      <c r="S163" s="152">
        <v>0</v>
      </c>
      <c r="T163" s="15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4" t="s">
        <v>150</v>
      </c>
      <c r="AT163" s="154" t="s">
        <v>270</v>
      </c>
      <c r="AU163" s="154" t="s">
        <v>83</v>
      </c>
      <c r="AY163" s="16" t="s">
        <v>120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6" t="s">
        <v>83</v>
      </c>
      <c r="BK163" s="155">
        <f>ROUND(I163*H163,2)</f>
        <v>0</v>
      </c>
      <c r="BL163" s="16" t="s">
        <v>126</v>
      </c>
      <c r="BM163" s="154" t="s">
        <v>274</v>
      </c>
    </row>
    <row r="164" spans="1:65" s="2" customFormat="1" ht="33" customHeight="1">
      <c r="A164" s="31"/>
      <c r="B164" s="142"/>
      <c r="C164" s="143" t="s">
        <v>275</v>
      </c>
      <c r="D164" s="143" t="s">
        <v>122</v>
      </c>
      <c r="E164" s="144" t="s">
        <v>276</v>
      </c>
      <c r="F164" s="145" t="s">
        <v>277</v>
      </c>
      <c r="G164" s="146" t="s">
        <v>273</v>
      </c>
      <c r="H164" s="147">
        <v>17.058</v>
      </c>
      <c r="I164" s="148"/>
      <c r="J164" s="149">
        <f>ROUND(I164*H164,2)</f>
        <v>0</v>
      </c>
      <c r="K164" s="145" t="s">
        <v>262</v>
      </c>
      <c r="L164" s="32"/>
      <c r="M164" s="175" t="s">
        <v>1</v>
      </c>
      <c r="N164" s="176" t="s">
        <v>40</v>
      </c>
      <c r="O164" s="177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4" t="s">
        <v>126</v>
      </c>
      <c r="AT164" s="154" t="s">
        <v>122</v>
      </c>
      <c r="AU164" s="154" t="s">
        <v>83</v>
      </c>
      <c r="AY164" s="16" t="s">
        <v>120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6" t="s">
        <v>83</v>
      </c>
      <c r="BK164" s="155">
        <f>ROUND(I164*H164,2)</f>
        <v>0</v>
      </c>
      <c r="BL164" s="16" t="s">
        <v>126</v>
      </c>
      <c r="BM164" s="154" t="s">
        <v>278</v>
      </c>
    </row>
    <row r="165" spans="1:65" s="2" customFormat="1" ht="6.95" customHeight="1">
      <c r="A165" s="31"/>
      <c r="B165" s="46"/>
      <c r="C165" s="47"/>
      <c r="D165" s="47"/>
      <c r="E165" s="47"/>
      <c r="F165" s="47"/>
      <c r="G165" s="47"/>
      <c r="H165" s="47"/>
      <c r="I165" s="47"/>
      <c r="J165" s="47"/>
      <c r="K165" s="47"/>
      <c r="L165" s="32"/>
      <c r="M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</row>
  </sheetData>
  <autoFilter ref="C120:K16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topLeftCell="A12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88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92</v>
      </c>
      <c r="L4" s="19"/>
      <c r="M4" s="92" t="s">
        <v>11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6.5" customHeight="1">
      <c r="B7" s="19"/>
      <c r="E7" s="228" t="str">
        <f>'Rekapitulace stavby'!K6</f>
        <v>Svět dětí, Komenského sady, Třeboň (A)</v>
      </c>
      <c r="F7" s="229"/>
      <c r="G7" s="229"/>
      <c r="H7" s="229"/>
      <c r="L7" s="19"/>
    </row>
    <row r="8" spans="1:46" s="2" customFormat="1" ht="12" customHeight="1">
      <c r="A8" s="31"/>
      <c r="B8" s="32"/>
      <c r="C8" s="31"/>
      <c r="D8" s="26" t="s">
        <v>93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0" t="s">
        <v>279</v>
      </c>
      <c r="F9" s="227"/>
      <c r="G9" s="227"/>
      <c r="H9" s="22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17. 8. 2023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0" t="str">
        <f>'Rekapitulace stavby'!E14</f>
        <v>Vyplň údaj</v>
      </c>
      <c r="F18" s="219"/>
      <c r="G18" s="219"/>
      <c r="H18" s="219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33</v>
      </c>
      <c r="E23" s="31"/>
      <c r="F23" s="31"/>
      <c r="G23" s="31"/>
      <c r="H23" s="31"/>
      <c r="I23" s="26" t="s">
        <v>26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23" t="s">
        <v>1</v>
      </c>
      <c r="F27" s="223"/>
      <c r="G27" s="223"/>
      <c r="H27" s="223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35</v>
      </c>
      <c r="E30" s="31"/>
      <c r="F30" s="31"/>
      <c r="G30" s="31"/>
      <c r="H30" s="31"/>
      <c r="I30" s="31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37</v>
      </c>
      <c r="G32" s="31"/>
      <c r="H32" s="31"/>
      <c r="I32" s="35" t="s">
        <v>36</v>
      </c>
      <c r="J32" s="35" t="s">
        <v>38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39</v>
      </c>
      <c r="E33" s="26" t="s">
        <v>40</v>
      </c>
      <c r="F33" s="98">
        <f>ROUND((SUM(BE118:BE160)),  2)</f>
        <v>0</v>
      </c>
      <c r="G33" s="31"/>
      <c r="H33" s="31"/>
      <c r="I33" s="99">
        <v>0.21</v>
      </c>
      <c r="J33" s="98">
        <f>ROUND(((SUM(BE118:BE160))*I33),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41</v>
      </c>
      <c r="F34" s="98">
        <f>ROUND((SUM(BF118:BF160)),  2)</f>
        <v>0</v>
      </c>
      <c r="G34" s="31"/>
      <c r="H34" s="31"/>
      <c r="I34" s="99">
        <v>0.15</v>
      </c>
      <c r="J34" s="98">
        <f>ROUND(((SUM(BF118:BF160))*I34),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42</v>
      </c>
      <c r="F35" s="98">
        <f>ROUND((SUM(BG118:BG160)),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43</v>
      </c>
      <c r="F36" s="98">
        <f>ROUND((SUM(BH118:BH160)),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44</v>
      </c>
      <c r="F37" s="98">
        <f>ROUND((SUM(BI118:BI160)),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45</v>
      </c>
      <c r="E39" s="59"/>
      <c r="F39" s="59"/>
      <c r="G39" s="102" t="s">
        <v>46</v>
      </c>
      <c r="H39" s="103" t="s">
        <v>47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50</v>
      </c>
      <c r="E61" s="34"/>
      <c r="F61" s="106" t="s">
        <v>51</v>
      </c>
      <c r="G61" s="44" t="s">
        <v>50</v>
      </c>
      <c r="H61" s="34"/>
      <c r="I61" s="34"/>
      <c r="J61" s="107" t="s">
        <v>51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50</v>
      </c>
      <c r="E76" s="34"/>
      <c r="F76" s="106" t="s">
        <v>51</v>
      </c>
      <c r="G76" s="44" t="s">
        <v>50</v>
      </c>
      <c r="H76" s="34"/>
      <c r="I76" s="34"/>
      <c r="J76" s="107" t="s">
        <v>51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95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28" t="str">
        <f>E7</f>
        <v>Svět dětí, Komenského sady, Třeboň (A)</v>
      </c>
      <c r="F85" s="229"/>
      <c r="G85" s="229"/>
      <c r="H85" s="22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93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00" t="str">
        <f>E9</f>
        <v>S2 - Vegetační úpravy</v>
      </c>
      <c r="F87" s="227"/>
      <c r="G87" s="227"/>
      <c r="H87" s="22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21</v>
      </c>
      <c r="D89" s="31"/>
      <c r="E89" s="31"/>
      <c r="F89" s="24" t="str">
        <f>F12</f>
        <v xml:space="preserve"> </v>
      </c>
      <c r="G89" s="31"/>
      <c r="H89" s="31"/>
      <c r="I89" s="26" t="s">
        <v>23</v>
      </c>
      <c r="J89" s="54" t="str">
        <f>IF(J12="","",J12)</f>
        <v>17. 8. 2023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25</v>
      </c>
      <c r="D91" s="31"/>
      <c r="E91" s="31"/>
      <c r="F91" s="24" t="str">
        <f>E15</f>
        <v>Město Třeboň</v>
      </c>
      <c r="G91" s="31"/>
      <c r="H91" s="31"/>
      <c r="I91" s="26" t="s">
        <v>31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33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08" t="s">
        <v>96</v>
      </c>
      <c r="D94" s="100"/>
      <c r="E94" s="100"/>
      <c r="F94" s="100"/>
      <c r="G94" s="100"/>
      <c r="H94" s="100"/>
      <c r="I94" s="100"/>
      <c r="J94" s="109" t="s">
        <v>97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10" t="s">
        <v>98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99</v>
      </c>
    </row>
    <row r="97" spans="1:31" s="9" customFormat="1" ht="24.95" hidden="1" customHeight="1">
      <c r="B97" s="111"/>
      <c r="D97" s="112" t="s">
        <v>280</v>
      </c>
      <c r="E97" s="113"/>
      <c r="F97" s="113"/>
      <c r="G97" s="113"/>
      <c r="H97" s="113"/>
      <c r="I97" s="113"/>
      <c r="J97" s="114">
        <f>J119</f>
        <v>0</v>
      </c>
      <c r="L97" s="111"/>
    </row>
    <row r="98" spans="1:31" s="9" customFormat="1" ht="24.95" hidden="1" customHeight="1">
      <c r="B98" s="111"/>
      <c r="D98" s="112" t="s">
        <v>281</v>
      </c>
      <c r="E98" s="113"/>
      <c r="F98" s="113"/>
      <c r="G98" s="113"/>
      <c r="H98" s="113"/>
      <c r="I98" s="113"/>
      <c r="J98" s="114">
        <f>J144</f>
        <v>0</v>
      </c>
      <c r="L98" s="111"/>
    </row>
    <row r="99" spans="1:31" s="2" customFormat="1" ht="21.75" hidden="1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hidden="1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hidden="1"/>
    <row r="102" spans="1:31" hidden="1"/>
    <row r="103" spans="1:31" hidden="1"/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105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17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28" t="str">
        <f>E7</f>
        <v>Svět dětí, Komenského sady, Třeboň (A)</v>
      </c>
      <c r="F108" s="229"/>
      <c r="G108" s="229"/>
      <c r="H108" s="229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93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00" t="str">
        <f>E9</f>
        <v>S2 - Vegetační úpravy</v>
      </c>
      <c r="F110" s="227"/>
      <c r="G110" s="227"/>
      <c r="H110" s="227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21</v>
      </c>
      <c r="D112" s="31"/>
      <c r="E112" s="31"/>
      <c r="F112" s="24" t="str">
        <f>F12</f>
        <v xml:space="preserve"> </v>
      </c>
      <c r="G112" s="31"/>
      <c r="H112" s="31"/>
      <c r="I112" s="26" t="s">
        <v>23</v>
      </c>
      <c r="J112" s="54" t="str">
        <f>IF(J12="","",J12)</f>
        <v>17. 8. 2023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25</v>
      </c>
      <c r="D114" s="31"/>
      <c r="E114" s="31"/>
      <c r="F114" s="24" t="str">
        <f>E15</f>
        <v>Město Třeboň</v>
      </c>
      <c r="G114" s="31"/>
      <c r="H114" s="31"/>
      <c r="I114" s="26" t="s">
        <v>31</v>
      </c>
      <c r="J114" s="29" t="str">
        <f>E21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29</v>
      </c>
      <c r="D115" s="31"/>
      <c r="E115" s="31"/>
      <c r="F115" s="24" t="str">
        <f>IF(E18="","",E18)</f>
        <v>Vyplň údaj</v>
      </c>
      <c r="G115" s="31"/>
      <c r="H115" s="31"/>
      <c r="I115" s="26" t="s">
        <v>33</v>
      </c>
      <c r="J115" s="29" t="str">
        <f>E24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19"/>
      <c r="B117" s="120"/>
      <c r="C117" s="121" t="s">
        <v>106</v>
      </c>
      <c r="D117" s="122" t="s">
        <v>60</v>
      </c>
      <c r="E117" s="122" t="s">
        <v>56</v>
      </c>
      <c r="F117" s="122" t="s">
        <v>57</v>
      </c>
      <c r="G117" s="122" t="s">
        <v>107</v>
      </c>
      <c r="H117" s="122" t="s">
        <v>108</v>
      </c>
      <c r="I117" s="122" t="s">
        <v>109</v>
      </c>
      <c r="J117" s="122" t="s">
        <v>97</v>
      </c>
      <c r="K117" s="123" t="s">
        <v>110</v>
      </c>
      <c r="L117" s="124"/>
      <c r="M117" s="61" t="s">
        <v>1</v>
      </c>
      <c r="N117" s="62" t="s">
        <v>39</v>
      </c>
      <c r="O117" s="62" t="s">
        <v>111</v>
      </c>
      <c r="P117" s="62" t="s">
        <v>112</v>
      </c>
      <c r="Q117" s="62" t="s">
        <v>113</v>
      </c>
      <c r="R117" s="62" t="s">
        <v>114</v>
      </c>
      <c r="S117" s="62" t="s">
        <v>115</v>
      </c>
      <c r="T117" s="63" t="s">
        <v>116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</row>
    <row r="118" spans="1:65" s="2" customFormat="1" ht="22.9" customHeight="1">
      <c r="A118" s="31"/>
      <c r="B118" s="32"/>
      <c r="C118" s="68" t="s">
        <v>117</v>
      </c>
      <c r="D118" s="31"/>
      <c r="E118" s="31"/>
      <c r="F118" s="31"/>
      <c r="G118" s="31"/>
      <c r="H118" s="31"/>
      <c r="I118" s="31"/>
      <c r="J118" s="125">
        <f>BK118</f>
        <v>0</v>
      </c>
      <c r="K118" s="31"/>
      <c r="L118" s="32"/>
      <c r="M118" s="64"/>
      <c r="N118" s="55"/>
      <c r="O118" s="65"/>
      <c r="P118" s="126">
        <f>P119+P144</f>
        <v>0</v>
      </c>
      <c r="Q118" s="65"/>
      <c r="R118" s="126">
        <f>R119+R144</f>
        <v>0</v>
      </c>
      <c r="S118" s="65"/>
      <c r="T118" s="127">
        <f>T119+T144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74</v>
      </c>
      <c r="AU118" s="16" t="s">
        <v>99</v>
      </c>
      <c r="BK118" s="128">
        <f>BK119+BK144</f>
        <v>0</v>
      </c>
    </row>
    <row r="119" spans="1:65" s="12" customFormat="1" ht="25.9" customHeight="1">
      <c r="B119" s="129"/>
      <c r="D119" s="130" t="s">
        <v>74</v>
      </c>
      <c r="E119" s="131" t="s">
        <v>282</v>
      </c>
      <c r="F119" s="131" t="s">
        <v>283</v>
      </c>
      <c r="I119" s="132"/>
      <c r="J119" s="133">
        <f>BK119</f>
        <v>0</v>
      </c>
      <c r="L119" s="129"/>
      <c r="M119" s="134"/>
      <c r="N119" s="135"/>
      <c r="O119" s="135"/>
      <c r="P119" s="136">
        <f>SUM(P120:P143)</f>
        <v>0</v>
      </c>
      <c r="Q119" s="135"/>
      <c r="R119" s="136">
        <f>SUM(R120:R143)</f>
        <v>0</v>
      </c>
      <c r="S119" s="135"/>
      <c r="T119" s="137">
        <f>SUM(T120:T143)</f>
        <v>0</v>
      </c>
      <c r="AR119" s="130" t="s">
        <v>83</v>
      </c>
      <c r="AT119" s="138" t="s">
        <v>74</v>
      </c>
      <c r="AU119" s="138" t="s">
        <v>75</v>
      </c>
      <c r="AY119" s="130" t="s">
        <v>120</v>
      </c>
      <c r="BK119" s="139">
        <f>SUM(BK120:BK143)</f>
        <v>0</v>
      </c>
    </row>
    <row r="120" spans="1:65" s="2" customFormat="1" ht="37.9" customHeight="1">
      <c r="A120" s="31"/>
      <c r="B120" s="142"/>
      <c r="C120" s="143" t="s">
        <v>83</v>
      </c>
      <c r="D120" s="143" t="s">
        <v>122</v>
      </c>
      <c r="E120" s="144" t="s">
        <v>284</v>
      </c>
      <c r="F120" s="145" t="s">
        <v>285</v>
      </c>
      <c r="G120" s="146" t="s">
        <v>201</v>
      </c>
      <c r="H120" s="147">
        <v>185</v>
      </c>
      <c r="I120" s="148"/>
      <c r="J120" s="149">
        <f t="shared" ref="J120:J130" si="0">ROUND(I120*H120,2)</f>
        <v>0</v>
      </c>
      <c r="K120" s="145" t="s">
        <v>262</v>
      </c>
      <c r="L120" s="32"/>
      <c r="M120" s="150" t="s">
        <v>1</v>
      </c>
      <c r="N120" s="151" t="s">
        <v>40</v>
      </c>
      <c r="O120" s="57"/>
      <c r="P120" s="152">
        <f t="shared" ref="P120:P130" si="1">O120*H120</f>
        <v>0</v>
      </c>
      <c r="Q120" s="152">
        <v>0</v>
      </c>
      <c r="R120" s="152">
        <f t="shared" ref="R120:R130" si="2">Q120*H120</f>
        <v>0</v>
      </c>
      <c r="S120" s="152">
        <v>0</v>
      </c>
      <c r="T120" s="153">
        <f t="shared" ref="T120:T130" si="3"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4" t="s">
        <v>126</v>
      </c>
      <c r="AT120" s="154" t="s">
        <v>122</v>
      </c>
      <c r="AU120" s="154" t="s">
        <v>83</v>
      </c>
      <c r="AY120" s="16" t="s">
        <v>120</v>
      </c>
      <c r="BE120" s="155">
        <f t="shared" ref="BE120:BE130" si="4">IF(N120="základní",J120,0)</f>
        <v>0</v>
      </c>
      <c r="BF120" s="155">
        <f t="shared" ref="BF120:BF130" si="5">IF(N120="snížená",J120,0)</f>
        <v>0</v>
      </c>
      <c r="BG120" s="155">
        <f t="shared" ref="BG120:BG130" si="6">IF(N120="zákl. přenesená",J120,0)</f>
        <v>0</v>
      </c>
      <c r="BH120" s="155">
        <f t="shared" ref="BH120:BH130" si="7">IF(N120="sníž. přenesená",J120,0)</f>
        <v>0</v>
      </c>
      <c r="BI120" s="155">
        <f t="shared" ref="BI120:BI130" si="8">IF(N120="nulová",J120,0)</f>
        <v>0</v>
      </c>
      <c r="BJ120" s="16" t="s">
        <v>83</v>
      </c>
      <c r="BK120" s="155">
        <f t="shared" ref="BK120:BK130" si="9">ROUND(I120*H120,2)</f>
        <v>0</v>
      </c>
      <c r="BL120" s="16" t="s">
        <v>126</v>
      </c>
      <c r="BM120" s="154" t="s">
        <v>286</v>
      </c>
    </row>
    <row r="121" spans="1:65" s="2" customFormat="1" ht="24.2" customHeight="1">
      <c r="A121" s="31"/>
      <c r="B121" s="142"/>
      <c r="C121" s="143" t="s">
        <v>85</v>
      </c>
      <c r="D121" s="143" t="s">
        <v>122</v>
      </c>
      <c r="E121" s="144" t="s">
        <v>287</v>
      </c>
      <c r="F121" s="145" t="s">
        <v>288</v>
      </c>
      <c r="G121" s="146" t="s">
        <v>289</v>
      </c>
      <c r="H121" s="147">
        <v>1</v>
      </c>
      <c r="I121" s="148"/>
      <c r="J121" s="149">
        <f t="shared" si="0"/>
        <v>0</v>
      </c>
      <c r="K121" s="145" t="s">
        <v>262</v>
      </c>
      <c r="L121" s="32"/>
      <c r="M121" s="150" t="s">
        <v>1</v>
      </c>
      <c r="N121" s="151" t="s">
        <v>40</v>
      </c>
      <c r="O121" s="57"/>
      <c r="P121" s="152">
        <f t="shared" si="1"/>
        <v>0</v>
      </c>
      <c r="Q121" s="152">
        <v>0</v>
      </c>
      <c r="R121" s="152">
        <f t="shared" si="2"/>
        <v>0</v>
      </c>
      <c r="S121" s="152">
        <v>0</v>
      </c>
      <c r="T121" s="153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4" t="s">
        <v>126</v>
      </c>
      <c r="AT121" s="154" t="s">
        <v>122</v>
      </c>
      <c r="AU121" s="154" t="s">
        <v>83</v>
      </c>
      <c r="AY121" s="16" t="s">
        <v>120</v>
      </c>
      <c r="BE121" s="155">
        <f t="shared" si="4"/>
        <v>0</v>
      </c>
      <c r="BF121" s="155">
        <f t="shared" si="5"/>
        <v>0</v>
      </c>
      <c r="BG121" s="155">
        <f t="shared" si="6"/>
        <v>0</v>
      </c>
      <c r="BH121" s="155">
        <f t="shared" si="7"/>
        <v>0</v>
      </c>
      <c r="BI121" s="155">
        <f t="shared" si="8"/>
        <v>0</v>
      </c>
      <c r="BJ121" s="16" t="s">
        <v>83</v>
      </c>
      <c r="BK121" s="155">
        <f t="shared" si="9"/>
        <v>0</v>
      </c>
      <c r="BL121" s="16" t="s">
        <v>126</v>
      </c>
      <c r="BM121" s="154" t="s">
        <v>290</v>
      </c>
    </row>
    <row r="122" spans="1:65" s="2" customFormat="1" ht="21.75" customHeight="1">
      <c r="A122" s="31"/>
      <c r="B122" s="142"/>
      <c r="C122" s="143" t="s">
        <v>131</v>
      </c>
      <c r="D122" s="143" t="s">
        <v>122</v>
      </c>
      <c r="E122" s="144" t="s">
        <v>291</v>
      </c>
      <c r="F122" s="145" t="s">
        <v>292</v>
      </c>
      <c r="G122" s="146" t="s">
        <v>289</v>
      </c>
      <c r="H122" s="147">
        <v>12</v>
      </c>
      <c r="I122" s="148"/>
      <c r="J122" s="149">
        <f t="shared" si="0"/>
        <v>0</v>
      </c>
      <c r="K122" s="145" t="s">
        <v>262</v>
      </c>
      <c r="L122" s="32"/>
      <c r="M122" s="150" t="s">
        <v>1</v>
      </c>
      <c r="N122" s="151" t="s">
        <v>40</v>
      </c>
      <c r="O122" s="57"/>
      <c r="P122" s="152">
        <f t="shared" si="1"/>
        <v>0</v>
      </c>
      <c r="Q122" s="152">
        <v>0</v>
      </c>
      <c r="R122" s="152">
        <f t="shared" si="2"/>
        <v>0</v>
      </c>
      <c r="S122" s="152">
        <v>0</v>
      </c>
      <c r="T122" s="153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4" t="s">
        <v>126</v>
      </c>
      <c r="AT122" s="154" t="s">
        <v>122</v>
      </c>
      <c r="AU122" s="154" t="s">
        <v>83</v>
      </c>
      <c r="AY122" s="16" t="s">
        <v>120</v>
      </c>
      <c r="BE122" s="155">
        <f t="shared" si="4"/>
        <v>0</v>
      </c>
      <c r="BF122" s="155">
        <f t="shared" si="5"/>
        <v>0</v>
      </c>
      <c r="BG122" s="155">
        <f t="shared" si="6"/>
        <v>0</v>
      </c>
      <c r="BH122" s="155">
        <f t="shared" si="7"/>
        <v>0</v>
      </c>
      <c r="BI122" s="155">
        <f t="shared" si="8"/>
        <v>0</v>
      </c>
      <c r="BJ122" s="16" t="s">
        <v>83</v>
      </c>
      <c r="BK122" s="155">
        <f t="shared" si="9"/>
        <v>0</v>
      </c>
      <c r="BL122" s="16" t="s">
        <v>126</v>
      </c>
      <c r="BM122" s="154" t="s">
        <v>293</v>
      </c>
    </row>
    <row r="123" spans="1:65" s="2" customFormat="1" ht="24.2" customHeight="1">
      <c r="A123" s="31"/>
      <c r="B123" s="142"/>
      <c r="C123" s="143" t="s">
        <v>126</v>
      </c>
      <c r="D123" s="143" t="s">
        <v>122</v>
      </c>
      <c r="E123" s="144" t="s">
        <v>294</v>
      </c>
      <c r="F123" s="145" t="s">
        <v>295</v>
      </c>
      <c r="G123" s="146" t="s">
        <v>289</v>
      </c>
      <c r="H123" s="147">
        <v>2</v>
      </c>
      <c r="I123" s="148"/>
      <c r="J123" s="149">
        <f t="shared" si="0"/>
        <v>0</v>
      </c>
      <c r="K123" s="145" t="s">
        <v>262</v>
      </c>
      <c r="L123" s="32"/>
      <c r="M123" s="150" t="s">
        <v>1</v>
      </c>
      <c r="N123" s="151" t="s">
        <v>40</v>
      </c>
      <c r="O123" s="57"/>
      <c r="P123" s="152">
        <f t="shared" si="1"/>
        <v>0</v>
      </c>
      <c r="Q123" s="152">
        <v>0</v>
      </c>
      <c r="R123" s="152">
        <f t="shared" si="2"/>
        <v>0</v>
      </c>
      <c r="S123" s="152">
        <v>0</v>
      </c>
      <c r="T123" s="15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126</v>
      </c>
      <c r="AT123" s="154" t="s">
        <v>122</v>
      </c>
      <c r="AU123" s="154" t="s">
        <v>83</v>
      </c>
      <c r="AY123" s="16" t="s">
        <v>120</v>
      </c>
      <c r="BE123" s="155">
        <f t="shared" si="4"/>
        <v>0</v>
      </c>
      <c r="BF123" s="155">
        <f t="shared" si="5"/>
        <v>0</v>
      </c>
      <c r="BG123" s="155">
        <f t="shared" si="6"/>
        <v>0</v>
      </c>
      <c r="BH123" s="155">
        <f t="shared" si="7"/>
        <v>0</v>
      </c>
      <c r="BI123" s="155">
        <f t="shared" si="8"/>
        <v>0</v>
      </c>
      <c r="BJ123" s="16" t="s">
        <v>83</v>
      </c>
      <c r="BK123" s="155">
        <f t="shared" si="9"/>
        <v>0</v>
      </c>
      <c r="BL123" s="16" t="s">
        <v>126</v>
      </c>
      <c r="BM123" s="154" t="s">
        <v>296</v>
      </c>
    </row>
    <row r="124" spans="1:65" s="2" customFormat="1" ht="24.2" customHeight="1">
      <c r="A124" s="31"/>
      <c r="B124" s="142"/>
      <c r="C124" s="143" t="s">
        <v>138</v>
      </c>
      <c r="D124" s="143" t="s">
        <v>122</v>
      </c>
      <c r="E124" s="144" t="s">
        <v>297</v>
      </c>
      <c r="F124" s="145" t="s">
        <v>298</v>
      </c>
      <c r="G124" s="146" t="s">
        <v>289</v>
      </c>
      <c r="H124" s="147">
        <v>1</v>
      </c>
      <c r="I124" s="148"/>
      <c r="J124" s="149">
        <f t="shared" si="0"/>
        <v>0</v>
      </c>
      <c r="K124" s="145" t="s">
        <v>262</v>
      </c>
      <c r="L124" s="32"/>
      <c r="M124" s="150" t="s">
        <v>1</v>
      </c>
      <c r="N124" s="151" t="s">
        <v>40</v>
      </c>
      <c r="O124" s="57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126</v>
      </c>
      <c r="AT124" s="154" t="s">
        <v>122</v>
      </c>
      <c r="AU124" s="154" t="s">
        <v>83</v>
      </c>
      <c r="AY124" s="16" t="s">
        <v>120</v>
      </c>
      <c r="BE124" s="155">
        <f t="shared" si="4"/>
        <v>0</v>
      </c>
      <c r="BF124" s="155">
        <f t="shared" si="5"/>
        <v>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6" t="s">
        <v>83</v>
      </c>
      <c r="BK124" s="155">
        <f t="shared" si="9"/>
        <v>0</v>
      </c>
      <c r="BL124" s="16" t="s">
        <v>126</v>
      </c>
      <c r="BM124" s="154" t="s">
        <v>299</v>
      </c>
    </row>
    <row r="125" spans="1:65" s="2" customFormat="1" ht="24.2" customHeight="1">
      <c r="A125" s="31"/>
      <c r="B125" s="142"/>
      <c r="C125" s="143" t="s">
        <v>142</v>
      </c>
      <c r="D125" s="143" t="s">
        <v>122</v>
      </c>
      <c r="E125" s="144" t="s">
        <v>300</v>
      </c>
      <c r="F125" s="145" t="s">
        <v>301</v>
      </c>
      <c r="G125" s="146" t="s">
        <v>289</v>
      </c>
      <c r="H125" s="147">
        <v>6</v>
      </c>
      <c r="I125" s="148"/>
      <c r="J125" s="149">
        <f t="shared" si="0"/>
        <v>0</v>
      </c>
      <c r="K125" s="145" t="s">
        <v>262</v>
      </c>
      <c r="L125" s="32"/>
      <c r="M125" s="150" t="s">
        <v>1</v>
      </c>
      <c r="N125" s="151" t="s">
        <v>40</v>
      </c>
      <c r="O125" s="57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4" t="s">
        <v>126</v>
      </c>
      <c r="AT125" s="154" t="s">
        <v>122</v>
      </c>
      <c r="AU125" s="154" t="s">
        <v>83</v>
      </c>
      <c r="AY125" s="16" t="s">
        <v>120</v>
      </c>
      <c r="BE125" s="155">
        <f t="shared" si="4"/>
        <v>0</v>
      </c>
      <c r="BF125" s="155">
        <f t="shared" si="5"/>
        <v>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6" t="s">
        <v>83</v>
      </c>
      <c r="BK125" s="155">
        <f t="shared" si="9"/>
        <v>0</v>
      </c>
      <c r="BL125" s="16" t="s">
        <v>126</v>
      </c>
      <c r="BM125" s="154" t="s">
        <v>302</v>
      </c>
    </row>
    <row r="126" spans="1:65" s="2" customFormat="1" ht="24.2" customHeight="1">
      <c r="A126" s="31"/>
      <c r="B126" s="142"/>
      <c r="C126" s="143" t="s">
        <v>146</v>
      </c>
      <c r="D126" s="143" t="s">
        <v>122</v>
      </c>
      <c r="E126" s="144" t="s">
        <v>303</v>
      </c>
      <c r="F126" s="145" t="s">
        <v>304</v>
      </c>
      <c r="G126" s="146" t="s">
        <v>289</v>
      </c>
      <c r="H126" s="147">
        <v>3</v>
      </c>
      <c r="I126" s="148"/>
      <c r="J126" s="149">
        <f t="shared" si="0"/>
        <v>0</v>
      </c>
      <c r="K126" s="145" t="s">
        <v>262</v>
      </c>
      <c r="L126" s="32"/>
      <c r="M126" s="150" t="s">
        <v>1</v>
      </c>
      <c r="N126" s="151" t="s">
        <v>40</v>
      </c>
      <c r="O126" s="57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4" t="s">
        <v>126</v>
      </c>
      <c r="AT126" s="154" t="s">
        <v>122</v>
      </c>
      <c r="AU126" s="154" t="s">
        <v>83</v>
      </c>
      <c r="AY126" s="16" t="s">
        <v>120</v>
      </c>
      <c r="BE126" s="155">
        <f t="shared" si="4"/>
        <v>0</v>
      </c>
      <c r="BF126" s="155">
        <f t="shared" si="5"/>
        <v>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6" t="s">
        <v>83</v>
      </c>
      <c r="BK126" s="155">
        <f t="shared" si="9"/>
        <v>0</v>
      </c>
      <c r="BL126" s="16" t="s">
        <v>126</v>
      </c>
      <c r="BM126" s="154" t="s">
        <v>305</v>
      </c>
    </row>
    <row r="127" spans="1:65" s="2" customFormat="1" ht="24.2" customHeight="1">
      <c r="A127" s="31"/>
      <c r="B127" s="142"/>
      <c r="C127" s="143" t="s">
        <v>150</v>
      </c>
      <c r="D127" s="143" t="s">
        <v>122</v>
      </c>
      <c r="E127" s="144" t="s">
        <v>306</v>
      </c>
      <c r="F127" s="145" t="s">
        <v>307</v>
      </c>
      <c r="G127" s="146" t="s">
        <v>289</v>
      </c>
      <c r="H127" s="147">
        <v>1</v>
      </c>
      <c r="I127" s="148"/>
      <c r="J127" s="149">
        <f t="shared" si="0"/>
        <v>0</v>
      </c>
      <c r="K127" s="145" t="s">
        <v>262</v>
      </c>
      <c r="L127" s="32"/>
      <c r="M127" s="150" t="s">
        <v>1</v>
      </c>
      <c r="N127" s="151" t="s">
        <v>40</v>
      </c>
      <c r="O127" s="57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126</v>
      </c>
      <c r="AT127" s="154" t="s">
        <v>122</v>
      </c>
      <c r="AU127" s="154" t="s">
        <v>83</v>
      </c>
      <c r="AY127" s="16" t="s">
        <v>120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6" t="s">
        <v>83</v>
      </c>
      <c r="BK127" s="155">
        <f t="shared" si="9"/>
        <v>0</v>
      </c>
      <c r="BL127" s="16" t="s">
        <v>126</v>
      </c>
      <c r="BM127" s="154" t="s">
        <v>308</v>
      </c>
    </row>
    <row r="128" spans="1:65" s="2" customFormat="1" ht="24.2" customHeight="1">
      <c r="A128" s="31"/>
      <c r="B128" s="142"/>
      <c r="C128" s="143" t="s">
        <v>154</v>
      </c>
      <c r="D128" s="143" t="s">
        <v>122</v>
      </c>
      <c r="E128" s="144" t="s">
        <v>309</v>
      </c>
      <c r="F128" s="145" t="s">
        <v>310</v>
      </c>
      <c r="G128" s="146" t="s">
        <v>289</v>
      </c>
      <c r="H128" s="147">
        <v>3</v>
      </c>
      <c r="I128" s="148"/>
      <c r="J128" s="149">
        <f t="shared" si="0"/>
        <v>0</v>
      </c>
      <c r="K128" s="145" t="s">
        <v>262</v>
      </c>
      <c r="L128" s="32"/>
      <c r="M128" s="150" t="s">
        <v>1</v>
      </c>
      <c r="N128" s="151" t="s">
        <v>40</v>
      </c>
      <c r="O128" s="57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126</v>
      </c>
      <c r="AT128" s="154" t="s">
        <v>122</v>
      </c>
      <c r="AU128" s="154" t="s">
        <v>83</v>
      </c>
      <c r="AY128" s="16" t="s">
        <v>120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6" t="s">
        <v>83</v>
      </c>
      <c r="BK128" s="155">
        <f t="shared" si="9"/>
        <v>0</v>
      </c>
      <c r="BL128" s="16" t="s">
        <v>126</v>
      </c>
      <c r="BM128" s="154" t="s">
        <v>311</v>
      </c>
    </row>
    <row r="129" spans="1:65" s="2" customFormat="1" ht="24.2" customHeight="1">
      <c r="A129" s="31"/>
      <c r="B129" s="142"/>
      <c r="C129" s="143" t="s">
        <v>158</v>
      </c>
      <c r="D129" s="143" t="s">
        <v>122</v>
      </c>
      <c r="E129" s="144" t="s">
        <v>312</v>
      </c>
      <c r="F129" s="145" t="s">
        <v>313</v>
      </c>
      <c r="G129" s="146" t="s">
        <v>289</v>
      </c>
      <c r="H129" s="147">
        <v>3</v>
      </c>
      <c r="I129" s="148"/>
      <c r="J129" s="149">
        <f t="shared" si="0"/>
        <v>0</v>
      </c>
      <c r="K129" s="145" t="s">
        <v>262</v>
      </c>
      <c r="L129" s="32"/>
      <c r="M129" s="150" t="s">
        <v>1</v>
      </c>
      <c r="N129" s="151" t="s">
        <v>40</v>
      </c>
      <c r="O129" s="57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4" t="s">
        <v>126</v>
      </c>
      <c r="AT129" s="154" t="s">
        <v>122</v>
      </c>
      <c r="AU129" s="154" t="s">
        <v>83</v>
      </c>
      <c r="AY129" s="16" t="s">
        <v>120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6" t="s">
        <v>83</v>
      </c>
      <c r="BK129" s="155">
        <f t="shared" si="9"/>
        <v>0</v>
      </c>
      <c r="BL129" s="16" t="s">
        <v>126</v>
      </c>
      <c r="BM129" s="154" t="s">
        <v>314</v>
      </c>
    </row>
    <row r="130" spans="1:65" s="2" customFormat="1" ht="24.2" customHeight="1">
      <c r="A130" s="31"/>
      <c r="B130" s="142"/>
      <c r="C130" s="143" t="s">
        <v>162</v>
      </c>
      <c r="D130" s="143" t="s">
        <v>122</v>
      </c>
      <c r="E130" s="144" t="s">
        <v>315</v>
      </c>
      <c r="F130" s="145" t="s">
        <v>316</v>
      </c>
      <c r="G130" s="146" t="s">
        <v>289</v>
      </c>
      <c r="H130" s="147">
        <v>57</v>
      </c>
      <c r="I130" s="148"/>
      <c r="J130" s="149">
        <f t="shared" si="0"/>
        <v>0</v>
      </c>
      <c r="K130" s="145" t="s">
        <v>262</v>
      </c>
      <c r="L130" s="32"/>
      <c r="M130" s="150" t="s">
        <v>1</v>
      </c>
      <c r="N130" s="151" t="s">
        <v>40</v>
      </c>
      <c r="O130" s="57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126</v>
      </c>
      <c r="AT130" s="154" t="s">
        <v>122</v>
      </c>
      <c r="AU130" s="154" t="s">
        <v>83</v>
      </c>
      <c r="AY130" s="16" t="s">
        <v>120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6" t="s">
        <v>83</v>
      </c>
      <c r="BK130" s="155">
        <f t="shared" si="9"/>
        <v>0</v>
      </c>
      <c r="BL130" s="16" t="s">
        <v>126</v>
      </c>
      <c r="BM130" s="154" t="s">
        <v>317</v>
      </c>
    </row>
    <row r="131" spans="1:65" s="13" customFormat="1">
      <c r="B131" s="156"/>
      <c r="D131" s="157" t="s">
        <v>243</v>
      </c>
      <c r="E131" s="158" t="s">
        <v>1</v>
      </c>
      <c r="F131" s="159" t="s">
        <v>318</v>
      </c>
      <c r="H131" s="160">
        <v>37</v>
      </c>
      <c r="I131" s="161"/>
      <c r="L131" s="156"/>
      <c r="M131" s="162"/>
      <c r="N131" s="163"/>
      <c r="O131" s="163"/>
      <c r="P131" s="163"/>
      <c r="Q131" s="163"/>
      <c r="R131" s="163"/>
      <c r="S131" s="163"/>
      <c r="T131" s="164"/>
      <c r="AT131" s="158" t="s">
        <v>243</v>
      </c>
      <c r="AU131" s="158" t="s">
        <v>83</v>
      </c>
      <c r="AV131" s="13" t="s">
        <v>85</v>
      </c>
      <c r="AW131" s="13" t="s">
        <v>32</v>
      </c>
      <c r="AX131" s="13" t="s">
        <v>75</v>
      </c>
      <c r="AY131" s="158" t="s">
        <v>120</v>
      </c>
    </row>
    <row r="132" spans="1:65" s="13" customFormat="1">
      <c r="B132" s="156"/>
      <c r="D132" s="157" t="s">
        <v>243</v>
      </c>
      <c r="E132" s="158" t="s">
        <v>1</v>
      </c>
      <c r="F132" s="159" t="s">
        <v>319</v>
      </c>
      <c r="H132" s="160">
        <v>1</v>
      </c>
      <c r="I132" s="161"/>
      <c r="L132" s="156"/>
      <c r="M132" s="162"/>
      <c r="N132" s="163"/>
      <c r="O132" s="163"/>
      <c r="P132" s="163"/>
      <c r="Q132" s="163"/>
      <c r="R132" s="163"/>
      <c r="S132" s="163"/>
      <c r="T132" s="164"/>
      <c r="AT132" s="158" t="s">
        <v>243</v>
      </c>
      <c r="AU132" s="158" t="s">
        <v>83</v>
      </c>
      <c r="AV132" s="13" t="s">
        <v>85</v>
      </c>
      <c r="AW132" s="13" t="s">
        <v>32</v>
      </c>
      <c r="AX132" s="13" t="s">
        <v>75</v>
      </c>
      <c r="AY132" s="158" t="s">
        <v>120</v>
      </c>
    </row>
    <row r="133" spans="1:65" s="13" customFormat="1">
      <c r="B133" s="156"/>
      <c r="D133" s="157" t="s">
        <v>243</v>
      </c>
      <c r="E133" s="158" t="s">
        <v>1</v>
      </c>
      <c r="F133" s="159" t="s">
        <v>320</v>
      </c>
      <c r="H133" s="160">
        <v>12</v>
      </c>
      <c r="I133" s="161"/>
      <c r="L133" s="156"/>
      <c r="M133" s="162"/>
      <c r="N133" s="163"/>
      <c r="O133" s="163"/>
      <c r="P133" s="163"/>
      <c r="Q133" s="163"/>
      <c r="R133" s="163"/>
      <c r="S133" s="163"/>
      <c r="T133" s="164"/>
      <c r="AT133" s="158" t="s">
        <v>243</v>
      </c>
      <c r="AU133" s="158" t="s">
        <v>83</v>
      </c>
      <c r="AV133" s="13" t="s">
        <v>85</v>
      </c>
      <c r="AW133" s="13" t="s">
        <v>32</v>
      </c>
      <c r="AX133" s="13" t="s">
        <v>75</v>
      </c>
      <c r="AY133" s="158" t="s">
        <v>120</v>
      </c>
    </row>
    <row r="134" spans="1:65" s="13" customFormat="1">
      <c r="B134" s="156"/>
      <c r="D134" s="157" t="s">
        <v>243</v>
      </c>
      <c r="E134" s="158" t="s">
        <v>1</v>
      </c>
      <c r="F134" s="159" t="s">
        <v>321</v>
      </c>
      <c r="H134" s="160">
        <v>7</v>
      </c>
      <c r="I134" s="161"/>
      <c r="L134" s="156"/>
      <c r="M134" s="162"/>
      <c r="N134" s="163"/>
      <c r="O134" s="163"/>
      <c r="P134" s="163"/>
      <c r="Q134" s="163"/>
      <c r="R134" s="163"/>
      <c r="S134" s="163"/>
      <c r="T134" s="164"/>
      <c r="AT134" s="158" t="s">
        <v>243</v>
      </c>
      <c r="AU134" s="158" t="s">
        <v>83</v>
      </c>
      <c r="AV134" s="13" t="s">
        <v>85</v>
      </c>
      <c r="AW134" s="13" t="s">
        <v>32</v>
      </c>
      <c r="AX134" s="13" t="s">
        <v>75</v>
      </c>
      <c r="AY134" s="158" t="s">
        <v>120</v>
      </c>
    </row>
    <row r="135" spans="1:65" s="14" customFormat="1">
      <c r="B135" s="180"/>
      <c r="D135" s="157" t="s">
        <v>243</v>
      </c>
      <c r="E135" s="181" t="s">
        <v>1</v>
      </c>
      <c r="F135" s="182" t="s">
        <v>322</v>
      </c>
      <c r="H135" s="183">
        <v>57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243</v>
      </c>
      <c r="AU135" s="181" t="s">
        <v>83</v>
      </c>
      <c r="AV135" s="14" t="s">
        <v>126</v>
      </c>
      <c r="AW135" s="14" t="s">
        <v>32</v>
      </c>
      <c r="AX135" s="14" t="s">
        <v>83</v>
      </c>
      <c r="AY135" s="181" t="s">
        <v>120</v>
      </c>
    </row>
    <row r="136" spans="1:65" s="2" customFormat="1" ht="33" customHeight="1">
      <c r="A136" s="31"/>
      <c r="B136" s="142"/>
      <c r="C136" s="143" t="s">
        <v>166</v>
      </c>
      <c r="D136" s="143" t="s">
        <v>122</v>
      </c>
      <c r="E136" s="144" t="s">
        <v>323</v>
      </c>
      <c r="F136" s="145" t="s">
        <v>324</v>
      </c>
      <c r="G136" s="146" t="s">
        <v>289</v>
      </c>
      <c r="H136" s="147">
        <v>228</v>
      </c>
      <c r="I136" s="148"/>
      <c r="J136" s="149">
        <f>ROUND(I136*H136,2)</f>
        <v>0</v>
      </c>
      <c r="K136" s="145" t="s">
        <v>262</v>
      </c>
      <c r="L136" s="32"/>
      <c r="M136" s="150" t="s">
        <v>1</v>
      </c>
      <c r="N136" s="151" t="s">
        <v>40</v>
      </c>
      <c r="O136" s="57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4" t="s">
        <v>126</v>
      </c>
      <c r="AT136" s="154" t="s">
        <v>122</v>
      </c>
      <c r="AU136" s="154" t="s">
        <v>83</v>
      </c>
      <c r="AY136" s="16" t="s">
        <v>120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6" t="s">
        <v>83</v>
      </c>
      <c r="BK136" s="155">
        <f>ROUND(I136*H136,2)</f>
        <v>0</v>
      </c>
      <c r="BL136" s="16" t="s">
        <v>126</v>
      </c>
      <c r="BM136" s="154" t="s">
        <v>325</v>
      </c>
    </row>
    <row r="137" spans="1:65" s="13" customFormat="1">
      <c r="B137" s="156"/>
      <c r="D137" s="157" t="s">
        <v>243</v>
      </c>
      <c r="E137" s="158" t="s">
        <v>1</v>
      </c>
      <c r="F137" s="159" t="s">
        <v>326</v>
      </c>
      <c r="H137" s="160">
        <v>228</v>
      </c>
      <c r="I137" s="161"/>
      <c r="L137" s="156"/>
      <c r="M137" s="162"/>
      <c r="N137" s="163"/>
      <c r="O137" s="163"/>
      <c r="P137" s="163"/>
      <c r="Q137" s="163"/>
      <c r="R137" s="163"/>
      <c r="S137" s="163"/>
      <c r="T137" s="164"/>
      <c r="AT137" s="158" t="s">
        <v>243</v>
      </c>
      <c r="AU137" s="158" t="s">
        <v>83</v>
      </c>
      <c r="AV137" s="13" t="s">
        <v>85</v>
      </c>
      <c r="AW137" s="13" t="s">
        <v>32</v>
      </c>
      <c r="AX137" s="13" t="s">
        <v>83</v>
      </c>
      <c r="AY137" s="158" t="s">
        <v>120</v>
      </c>
    </row>
    <row r="138" spans="1:65" s="2" customFormat="1" ht="24.2" customHeight="1">
      <c r="A138" s="31"/>
      <c r="B138" s="142"/>
      <c r="C138" s="143" t="s">
        <v>327</v>
      </c>
      <c r="D138" s="143" t="s">
        <v>122</v>
      </c>
      <c r="E138" s="144" t="s">
        <v>328</v>
      </c>
      <c r="F138" s="145" t="s">
        <v>329</v>
      </c>
      <c r="G138" s="146" t="s">
        <v>289</v>
      </c>
      <c r="H138" s="147">
        <v>12</v>
      </c>
      <c r="I138" s="148"/>
      <c r="J138" s="149">
        <f>ROUND(I138*H138,2)</f>
        <v>0</v>
      </c>
      <c r="K138" s="145" t="s">
        <v>262</v>
      </c>
      <c r="L138" s="32"/>
      <c r="M138" s="150" t="s">
        <v>1</v>
      </c>
      <c r="N138" s="151" t="s">
        <v>40</v>
      </c>
      <c r="O138" s="57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4" t="s">
        <v>126</v>
      </c>
      <c r="AT138" s="154" t="s">
        <v>122</v>
      </c>
      <c r="AU138" s="154" t="s">
        <v>83</v>
      </c>
      <c r="AY138" s="16" t="s">
        <v>120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6" t="s">
        <v>83</v>
      </c>
      <c r="BK138" s="155">
        <f>ROUND(I138*H138,2)</f>
        <v>0</v>
      </c>
      <c r="BL138" s="16" t="s">
        <v>126</v>
      </c>
      <c r="BM138" s="154" t="s">
        <v>330</v>
      </c>
    </row>
    <row r="139" spans="1:65" s="13" customFormat="1">
      <c r="B139" s="156"/>
      <c r="D139" s="157" t="s">
        <v>243</v>
      </c>
      <c r="E139" s="158" t="s">
        <v>1</v>
      </c>
      <c r="F139" s="159" t="s">
        <v>331</v>
      </c>
      <c r="H139" s="160">
        <v>3</v>
      </c>
      <c r="I139" s="161"/>
      <c r="L139" s="156"/>
      <c r="M139" s="162"/>
      <c r="N139" s="163"/>
      <c r="O139" s="163"/>
      <c r="P139" s="163"/>
      <c r="Q139" s="163"/>
      <c r="R139" s="163"/>
      <c r="S139" s="163"/>
      <c r="T139" s="164"/>
      <c r="AT139" s="158" t="s">
        <v>243</v>
      </c>
      <c r="AU139" s="158" t="s">
        <v>83</v>
      </c>
      <c r="AV139" s="13" t="s">
        <v>85</v>
      </c>
      <c r="AW139" s="13" t="s">
        <v>32</v>
      </c>
      <c r="AX139" s="13" t="s">
        <v>75</v>
      </c>
      <c r="AY139" s="158" t="s">
        <v>120</v>
      </c>
    </row>
    <row r="140" spans="1:65" s="13" customFormat="1">
      <c r="B140" s="156"/>
      <c r="D140" s="157" t="s">
        <v>243</v>
      </c>
      <c r="E140" s="158" t="s">
        <v>1</v>
      </c>
      <c r="F140" s="159" t="s">
        <v>332</v>
      </c>
      <c r="H140" s="160">
        <v>9</v>
      </c>
      <c r="I140" s="161"/>
      <c r="L140" s="156"/>
      <c r="M140" s="162"/>
      <c r="N140" s="163"/>
      <c r="O140" s="163"/>
      <c r="P140" s="163"/>
      <c r="Q140" s="163"/>
      <c r="R140" s="163"/>
      <c r="S140" s="163"/>
      <c r="T140" s="164"/>
      <c r="AT140" s="158" t="s">
        <v>243</v>
      </c>
      <c r="AU140" s="158" t="s">
        <v>83</v>
      </c>
      <c r="AV140" s="13" t="s">
        <v>85</v>
      </c>
      <c r="AW140" s="13" t="s">
        <v>32</v>
      </c>
      <c r="AX140" s="13" t="s">
        <v>75</v>
      </c>
      <c r="AY140" s="158" t="s">
        <v>120</v>
      </c>
    </row>
    <row r="141" spans="1:65" s="14" customFormat="1">
      <c r="B141" s="180"/>
      <c r="D141" s="157" t="s">
        <v>243</v>
      </c>
      <c r="E141" s="181" t="s">
        <v>1</v>
      </c>
      <c r="F141" s="182" t="s">
        <v>322</v>
      </c>
      <c r="H141" s="183">
        <v>12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243</v>
      </c>
      <c r="AU141" s="181" t="s">
        <v>83</v>
      </c>
      <c r="AV141" s="14" t="s">
        <v>126</v>
      </c>
      <c r="AW141" s="14" t="s">
        <v>32</v>
      </c>
      <c r="AX141" s="14" t="s">
        <v>83</v>
      </c>
      <c r="AY141" s="181" t="s">
        <v>120</v>
      </c>
    </row>
    <row r="142" spans="1:65" s="2" customFormat="1" ht="33" customHeight="1">
      <c r="A142" s="31"/>
      <c r="B142" s="142"/>
      <c r="C142" s="143" t="s">
        <v>170</v>
      </c>
      <c r="D142" s="143" t="s">
        <v>122</v>
      </c>
      <c r="E142" s="144" t="s">
        <v>333</v>
      </c>
      <c r="F142" s="145" t="s">
        <v>334</v>
      </c>
      <c r="G142" s="146" t="s">
        <v>289</v>
      </c>
      <c r="H142" s="147">
        <v>48</v>
      </c>
      <c r="I142" s="148"/>
      <c r="J142" s="149">
        <f>ROUND(I142*H142,2)</f>
        <v>0</v>
      </c>
      <c r="K142" s="145" t="s">
        <v>262</v>
      </c>
      <c r="L142" s="32"/>
      <c r="M142" s="150" t="s">
        <v>1</v>
      </c>
      <c r="N142" s="151" t="s">
        <v>40</v>
      </c>
      <c r="O142" s="57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126</v>
      </c>
      <c r="AT142" s="154" t="s">
        <v>122</v>
      </c>
      <c r="AU142" s="154" t="s">
        <v>83</v>
      </c>
      <c r="AY142" s="16" t="s">
        <v>120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6" t="s">
        <v>83</v>
      </c>
      <c r="BK142" s="155">
        <f>ROUND(I142*H142,2)</f>
        <v>0</v>
      </c>
      <c r="BL142" s="16" t="s">
        <v>126</v>
      </c>
      <c r="BM142" s="154" t="s">
        <v>335</v>
      </c>
    </row>
    <row r="143" spans="1:65" s="13" customFormat="1">
      <c r="B143" s="156"/>
      <c r="D143" s="157" t="s">
        <v>243</v>
      </c>
      <c r="E143" s="158" t="s">
        <v>1</v>
      </c>
      <c r="F143" s="159" t="s">
        <v>336</v>
      </c>
      <c r="H143" s="160">
        <v>48</v>
      </c>
      <c r="I143" s="161"/>
      <c r="L143" s="156"/>
      <c r="M143" s="162"/>
      <c r="N143" s="163"/>
      <c r="O143" s="163"/>
      <c r="P143" s="163"/>
      <c r="Q143" s="163"/>
      <c r="R143" s="163"/>
      <c r="S143" s="163"/>
      <c r="T143" s="164"/>
      <c r="AT143" s="158" t="s">
        <v>243</v>
      </c>
      <c r="AU143" s="158" t="s">
        <v>83</v>
      </c>
      <c r="AV143" s="13" t="s">
        <v>85</v>
      </c>
      <c r="AW143" s="13" t="s">
        <v>32</v>
      </c>
      <c r="AX143" s="13" t="s">
        <v>83</v>
      </c>
      <c r="AY143" s="158" t="s">
        <v>120</v>
      </c>
    </row>
    <row r="144" spans="1:65" s="12" customFormat="1" ht="25.9" customHeight="1">
      <c r="B144" s="129"/>
      <c r="D144" s="130" t="s">
        <v>74</v>
      </c>
      <c r="E144" s="131" t="s">
        <v>337</v>
      </c>
      <c r="F144" s="131" t="s">
        <v>338</v>
      </c>
      <c r="I144" s="132"/>
      <c r="J144" s="133">
        <f>BK144</f>
        <v>0</v>
      </c>
      <c r="L144" s="129"/>
      <c r="M144" s="134"/>
      <c r="N144" s="135"/>
      <c r="O144" s="135"/>
      <c r="P144" s="136">
        <f>SUM(P145:P160)</f>
        <v>0</v>
      </c>
      <c r="Q144" s="135"/>
      <c r="R144" s="136">
        <f>SUM(R145:R160)</f>
        <v>0</v>
      </c>
      <c r="S144" s="135"/>
      <c r="T144" s="137">
        <f>SUM(T145:T160)</f>
        <v>0</v>
      </c>
      <c r="AR144" s="130" t="s">
        <v>83</v>
      </c>
      <c r="AT144" s="138" t="s">
        <v>74</v>
      </c>
      <c r="AU144" s="138" t="s">
        <v>75</v>
      </c>
      <c r="AY144" s="130" t="s">
        <v>120</v>
      </c>
      <c r="BK144" s="139">
        <f>SUM(BK145:BK160)</f>
        <v>0</v>
      </c>
    </row>
    <row r="145" spans="1:65" s="2" customFormat="1" ht="37.9" customHeight="1">
      <c r="A145" s="31"/>
      <c r="B145" s="142"/>
      <c r="C145" s="143" t="s">
        <v>9</v>
      </c>
      <c r="D145" s="143" t="s">
        <v>122</v>
      </c>
      <c r="E145" s="144" t="s">
        <v>339</v>
      </c>
      <c r="F145" s="145" t="s">
        <v>340</v>
      </c>
      <c r="G145" s="146" t="s">
        <v>201</v>
      </c>
      <c r="H145" s="147">
        <v>200</v>
      </c>
      <c r="I145" s="148"/>
      <c r="J145" s="149">
        <f t="shared" ref="J145:J150" si="10">ROUND(I145*H145,2)</f>
        <v>0</v>
      </c>
      <c r="K145" s="145" t="s">
        <v>262</v>
      </c>
      <c r="L145" s="32"/>
      <c r="M145" s="150" t="s">
        <v>1</v>
      </c>
      <c r="N145" s="151" t="s">
        <v>40</v>
      </c>
      <c r="O145" s="57"/>
      <c r="P145" s="152">
        <f t="shared" ref="P145:P150" si="11">O145*H145</f>
        <v>0</v>
      </c>
      <c r="Q145" s="152">
        <v>0</v>
      </c>
      <c r="R145" s="152">
        <f t="shared" ref="R145:R150" si="12">Q145*H145</f>
        <v>0</v>
      </c>
      <c r="S145" s="152">
        <v>0</v>
      </c>
      <c r="T145" s="153">
        <f t="shared" ref="T145:T150" si="13"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4" t="s">
        <v>126</v>
      </c>
      <c r="AT145" s="154" t="s">
        <v>122</v>
      </c>
      <c r="AU145" s="154" t="s">
        <v>83</v>
      </c>
      <c r="AY145" s="16" t="s">
        <v>120</v>
      </c>
      <c r="BE145" s="155">
        <f t="shared" ref="BE145:BE150" si="14">IF(N145="základní",J145,0)</f>
        <v>0</v>
      </c>
      <c r="BF145" s="155">
        <f t="shared" ref="BF145:BF150" si="15">IF(N145="snížená",J145,0)</f>
        <v>0</v>
      </c>
      <c r="BG145" s="155">
        <f t="shared" ref="BG145:BG150" si="16">IF(N145="zákl. přenesená",J145,0)</f>
        <v>0</v>
      </c>
      <c r="BH145" s="155">
        <f t="shared" ref="BH145:BH150" si="17">IF(N145="sníž. přenesená",J145,0)</f>
        <v>0</v>
      </c>
      <c r="BI145" s="155">
        <f t="shared" ref="BI145:BI150" si="18">IF(N145="nulová",J145,0)</f>
        <v>0</v>
      </c>
      <c r="BJ145" s="16" t="s">
        <v>83</v>
      </c>
      <c r="BK145" s="155">
        <f t="shared" ref="BK145:BK150" si="19">ROUND(I145*H145,2)</f>
        <v>0</v>
      </c>
      <c r="BL145" s="16" t="s">
        <v>126</v>
      </c>
      <c r="BM145" s="154" t="s">
        <v>341</v>
      </c>
    </row>
    <row r="146" spans="1:65" s="2" customFormat="1" ht="24.2" customHeight="1">
      <c r="A146" s="31"/>
      <c r="B146" s="142"/>
      <c r="C146" s="143" t="s">
        <v>179</v>
      </c>
      <c r="D146" s="143" t="s">
        <v>122</v>
      </c>
      <c r="E146" s="144" t="s">
        <v>342</v>
      </c>
      <c r="F146" s="145" t="s">
        <v>343</v>
      </c>
      <c r="G146" s="146" t="s">
        <v>201</v>
      </c>
      <c r="H146" s="147">
        <v>200</v>
      </c>
      <c r="I146" s="148"/>
      <c r="J146" s="149">
        <f t="shared" si="10"/>
        <v>0</v>
      </c>
      <c r="K146" s="145" t="s">
        <v>262</v>
      </c>
      <c r="L146" s="32"/>
      <c r="M146" s="150" t="s">
        <v>1</v>
      </c>
      <c r="N146" s="151" t="s">
        <v>40</v>
      </c>
      <c r="O146" s="57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126</v>
      </c>
      <c r="AT146" s="154" t="s">
        <v>122</v>
      </c>
      <c r="AU146" s="154" t="s">
        <v>83</v>
      </c>
      <c r="AY146" s="16" t="s">
        <v>120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6" t="s">
        <v>83</v>
      </c>
      <c r="BK146" s="155">
        <f t="shared" si="19"/>
        <v>0</v>
      </c>
      <c r="BL146" s="16" t="s">
        <v>126</v>
      </c>
      <c r="BM146" s="154" t="s">
        <v>344</v>
      </c>
    </row>
    <row r="147" spans="1:65" s="2" customFormat="1" ht="33" customHeight="1">
      <c r="A147" s="31"/>
      <c r="B147" s="142"/>
      <c r="C147" s="143" t="s">
        <v>183</v>
      </c>
      <c r="D147" s="143" t="s">
        <v>122</v>
      </c>
      <c r="E147" s="144" t="s">
        <v>345</v>
      </c>
      <c r="F147" s="145" t="s">
        <v>346</v>
      </c>
      <c r="G147" s="146" t="s">
        <v>201</v>
      </c>
      <c r="H147" s="147">
        <v>200</v>
      </c>
      <c r="I147" s="148"/>
      <c r="J147" s="149">
        <f t="shared" si="10"/>
        <v>0</v>
      </c>
      <c r="K147" s="145" t="s">
        <v>262</v>
      </c>
      <c r="L147" s="32"/>
      <c r="M147" s="150" t="s">
        <v>1</v>
      </c>
      <c r="N147" s="151" t="s">
        <v>40</v>
      </c>
      <c r="O147" s="57"/>
      <c r="P147" s="152">
        <f t="shared" si="11"/>
        <v>0</v>
      </c>
      <c r="Q147" s="152">
        <v>0</v>
      </c>
      <c r="R147" s="152">
        <f t="shared" si="12"/>
        <v>0</v>
      </c>
      <c r="S147" s="152">
        <v>0</v>
      </c>
      <c r="T147" s="153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4" t="s">
        <v>126</v>
      </c>
      <c r="AT147" s="154" t="s">
        <v>122</v>
      </c>
      <c r="AU147" s="154" t="s">
        <v>83</v>
      </c>
      <c r="AY147" s="16" t="s">
        <v>120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6" t="s">
        <v>83</v>
      </c>
      <c r="BK147" s="155">
        <f t="shared" si="19"/>
        <v>0</v>
      </c>
      <c r="BL147" s="16" t="s">
        <v>126</v>
      </c>
      <c r="BM147" s="154" t="s">
        <v>347</v>
      </c>
    </row>
    <row r="148" spans="1:65" s="2" customFormat="1" ht="16.5" customHeight="1">
      <c r="A148" s="31"/>
      <c r="B148" s="142"/>
      <c r="C148" s="165" t="s">
        <v>187</v>
      </c>
      <c r="D148" s="165" t="s">
        <v>270</v>
      </c>
      <c r="E148" s="166" t="s">
        <v>348</v>
      </c>
      <c r="F148" s="167" t="s">
        <v>349</v>
      </c>
      <c r="G148" s="168" t="s">
        <v>350</v>
      </c>
      <c r="H148" s="169">
        <v>10</v>
      </c>
      <c r="I148" s="170"/>
      <c r="J148" s="171">
        <f t="shared" si="10"/>
        <v>0</v>
      </c>
      <c r="K148" s="167" t="s">
        <v>1</v>
      </c>
      <c r="L148" s="172"/>
      <c r="M148" s="173" t="s">
        <v>1</v>
      </c>
      <c r="N148" s="174" t="s">
        <v>40</v>
      </c>
      <c r="O148" s="57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150</v>
      </c>
      <c r="AT148" s="154" t="s">
        <v>270</v>
      </c>
      <c r="AU148" s="154" t="s">
        <v>83</v>
      </c>
      <c r="AY148" s="16" t="s">
        <v>120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6" t="s">
        <v>83</v>
      </c>
      <c r="BK148" s="155">
        <f t="shared" si="19"/>
        <v>0</v>
      </c>
      <c r="BL148" s="16" t="s">
        <v>126</v>
      </c>
      <c r="BM148" s="154" t="s">
        <v>351</v>
      </c>
    </row>
    <row r="149" spans="1:65" s="2" customFormat="1" ht="21.75" customHeight="1">
      <c r="A149" s="31"/>
      <c r="B149" s="142"/>
      <c r="C149" s="143" t="s">
        <v>191</v>
      </c>
      <c r="D149" s="143" t="s">
        <v>122</v>
      </c>
      <c r="E149" s="144" t="s">
        <v>352</v>
      </c>
      <c r="F149" s="145" t="s">
        <v>353</v>
      </c>
      <c r="G149" s="146" t="s">
        <v>201</v>
      </c>
      <c r="H149" s="147">
        <v>200</v>
      </c>
      <c r="I149" s="148"/>
      <c r="J149" s="149">
        <f t="shared" si="10"/>
        <v>0</v>
      </c>
      <c r="K149" s="145" t="s">
        <v>262</v>
      </c>
      <c r="L149" s="32"/>
      <c r="M149" s="150" t="s">
        <v>1</v>
      </c>
      <c r="N149" s="151" t="s">
        <v>40</v>
      </c>
      <c r="O149" s="57"/>
      <c r="P149" s="152">
        <f t="shared" si="11"/>
        <v>0</v>
      </c>
      <c r="Q149" s="152">
        <v>0</v>
      </c>
      <c r="R149" s="152">
        <f t="shared" si="12"/>
        <v>0</v>
      </c>
      <c r="S149" s="152">
        <v>0</v>
      </c>
      <c r="T149" s="153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4" t="s">
        <v>126</v>
      </c>
      <c r="AT149" s="154" t="s">
        <v>122</v>
      </c>
      <c r="AU149" s="154" t="s">
        <v>83</v>
      </c>
      <c r="AY149" s="16" t="s">
        <v>120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6" t="s">
        <v>83</v>
      </c>
      <c r="BK149" s="155">
        <f t="shared" si="19"/>
        <v>0</v>
      </c>
      <c r="BL149" s="16" t="s">
        <v>126</v>
      </c>
      <c r="BM149" s="154" t="s">
        <v>354</v>
      </c>
    </row>
    <row r="150" spans="1:65" s="2" customFormat="1" ht="21.75" customHeight="1">
      <c r="A150" s="31"/>
      <c r="B150" s="142"/>
      <c r="C150" s="143" t="s">
        <v>195</v>
      </c>
      <c r="D150" s="143" t="s">
        <v>122</v>
      </c>
      <c r="E150" s="144" t="s">
        <v>355</v>
      </c>
      <c r="F150" s="145" t="s">
        <v>356</v>
      </c>
      <c r="G150" s="146" t="s">
        <v>201</v>
      </c>
      <c r="H150" s="147">
        <v>400</v>
      </c>
      <c r="I150" s="148"/>
      <c r="J150" s="149">
        <f t="shared" si="10"/>
        <v>0</v>
      </c>
      <c r="K150" s="145" t="s">
        <v>262</v>
      </c>
      <c r="L150" s="32"/>
      <c r="M150" s="150" t="s">
        <v>1</v>
      </c>
      <c r="N150" s="151" t="s">
        <v>40</v>
      </c>
      <c r="O150" s="57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126</v>
      </c>
      <c r="AT150" s="154" t="s">
        <v>122</v>
      </c>
      <c r="AU150" s="154" t="s">
        <v>83</v>
      </c>
      <c r="AY150" s="16" t="s">
        <v>120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6" t="s">
        <v>83</v>
      </c>
      <c r="BK150" s="155">
        <f t="shared" si="19"/>
        <v>0</v>
      </c>
      <c r="BL150" s="16" t="s">
        <v>126</v>
      </c>
      <c r="BM150" s="154" t="s">
        <v>357</v>
      </c>
    </row>
    <row r="151" spans="1:65" s="13" customFormat="1">
      <c r="B151" s="156"/>
      <c r="D151" s="157" t="s">
        <v>243</v>
      </c>
      <c r="E151" s="158" t="s">
        <v>1</v>
      </c>
      <c r="F151" s="159" t="s">
        <v>358</v>
      </c>
      <c r="H151" s="160">
        <v>400</v>
      </c>
      <c r="I151" s="161"/>
      <c r="L151" s="156"/>
      <c r="M151" s="162"/>
      <c r="N151" s="163"/>
      <c r="O151" s="163"/>
      <c r="P151" s="163"/>
      <c r="Q151" s="163"/>
      <c r="R151" s="163"/>
      <c r="S151" s="163"/>
      <c r="T151" s="164"/>
      <c r="AT151" s="158" t="s">
        <v>243</v>
      </c>
      <c r="AU151" s="158" t="s">
        <v>83</v>
      </c>
      <c r="AV151" s="13" t="s">
        <v>85</v>
      </c>
      <c r="AW151" s="13" t="s">
        <v>32</v>
      </c>
      <c r="AX151" s="13" t="s">
        <v>83</v>
      </c>
      <c r="AY151" s="158" t="s">
        <v>120</v>
      </c>
    </row>
    <row r="152" spans="1:65" s="2" customFormat="1" ht="16.5" customHeight="1">
      <c r="A152" s="31"/>
      <c r="B152" s="142"/>
      <c r="C152" s="143" t="s">
        <v>7</v>
      </c>
      <c r="D152" s="143" t="s">
        <v>122</v>
      </c>
      <c r="E152" s="144" t="s">
        <v>359</v>
      </c>
      <c r="F152" s="145" t="s">
        <v>360</v>
      </c>
      <c r="G152" s="146" t="s">
        <v>201</v>
      </c>
      <c r="H152" s="147">
        <v>400</v>
      </c>
      <c r="I152" s="148"/>
      <c r="J152" s="149">
        <f>ROUND(I152*H152,2)</f>
        <v>0</v>
      </c>
      <c r="K152" s="145" t="s">
        <v>262</v>
      </c>
      <c r="L152" s="32"/>
      <c r="M152" s="150" t="s">
        <v>1</v>
      </c>
      <c r="N152" s="151" t="s">
        <v>40</v>
      </c>
      <c r="O152" s="57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126</v>
      </c>
      <c r="AT152" s="154" t="s">
        <v>122</v>
      </c>
      <c r="AU152" s="154" t="s">
        <v>83</v>
      </c>
      <c r="AY152" s="16" t="s">
        <v>120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6" t="s">
        <v>83</v>
      </c>
      <c r="BK152" s="155">
        <f>ROUND(I152*H152,2)</f>
        <v>0</v>
      </c>
      <c r="BL152" s="16" t="s">
        <v>126</v>
      </c>
      <c r="BM152" s="154" t="s">
        <v>361</v>
      </c>
    </row>
    <row r="153" spans="1:65" s="13" customFormat="1">
      <c r="B153" s="156"/>
      <c r="D153" s="157" t="s">
        <v>243</v>
      </c>
      <c r="E153" s="158" t="s">
        <v>1</v>
      </c>
      <c r="F153" s="159" t="s">
        <v>358</v>
      </c>
      <c r="H153" s="160">
        <v>400</v>
      </c>
      <c r="I153" s="161"/>
      <c r="L153" s="156"/>
      <c r="M153" s="162"/>
      <c r="N153" s="163"/>
      <c r="O153" s="163"/>
      <c r="P153" s="163"/>
      <c r="Q153" s="163"/>
      <c r="R153" s="163"/>
      <c r="S153" s="163"/>
      <c r="T153" s="164"/>
      <c r="AT153" s="158" t="s">
        <v>243</v>
      </c>
      <c r="AU153" s="158" t="s">
        <v>83</v>
      </c>
      <c r="AV153" s="13" t="s">
        <v>85</v>
      </c>
      <c r="AW153" s="13" t="s">
        <v>32</v>
      </c>
      <c r="AX153" s="13" t="s">
        <v>83</v>
      </c>
      <c r="AY153" s="158" t="s">
        <v>120</v>
      </c>
    </row>
    <row r="154" spans="1:65" s="2" customFormat="1" ht="33" customHeight="1">
      <c r="A154" s="31"/>
      <c r="B154" s="142"/>
      <c r="C154" s="143" t="s">
        <v>362</v>
      </c>
      <c r="D154" s="143" t="s">
        <v>122</v>
      </c>
      <c r="E154" s="144" t="s">
        <v>363</v>
      </c>
      <c r="F154" s="145" t="s">
        <v>364</v>
      </c>
      <c r="G154" s="146" t="s">
        <v>201</v>
      </c>
      <c r="H154" s="147">
        <v>400</v>
      </c>
      <c r="I154" s="148"/>
      <c r="J154" s="149">
        <f>ROUND(I154*H154,2)</f>
        <v>0</v>
      </c>
      <c r="K154" s="145" t="s">
        <v>262</v>
      </c>
      <c r="L154" s="32"/>
      <c r="M154" s="150" t="s">
        <v>1</v>
      </c>
      <c r="N154" s="151" t="s">
        <v>40</v>
      </c>
      <c r="O154" s="57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4" t="s">
        <v>126</v>
      </c>
      <c r="AT154" s="154" t="s">
        <v>122</v>
      </c>
      <c r="AU154" s="154" t="s">
        <v>83</v>
      </c>
      <c r="AY154" s="16" t="s">
        <v>120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6" t="s">
        <v>83</v>
      </c>
      <c r="BK154" s="155">
        <f>ROUND(I154*H154,2)</f>
        <v>0</v>
      </c>
      <c r="BL154" s="16" t="s">
        <v>126</v>
      </c>
      <c r="BM154" s="154" t="s">
        <v>365</v>
      </c>
    </row>
    <row r="155" spans="1:65" s="13" customFormat="1">
      <c r="B155" s="156"/>
      <c r="D155" s="157" t="s">
        <v>243</v>
      </c>
      <c r="E155" s="158" t="s">
        <v>1</v>
      </c>
      <c r="F155" s="159" t="s">
        <v>358</v>
      </c>
      <c r="H155" s="160">
        <v>400</v>
      </c>
      <c r="I155" s="161"/>
      <c r="L155" s="156"/>
      <c r="M155" s="162"/>
      <c r="N155" s="163"/>
      <c r="O155" s="163"/>
      <c r="P155" s="163"/>
      <c r="Q155" s="163"/>
      <c r="R155" s="163"/>
      <c r="S155" s="163"/>
      <c r="T155" s="164"/>
      <c r="AT155" s="158" t="s">
        <v>243</v>
      </c>
      <c r="AU155" s="158" t="s">
        <v>83</v>
      </c>
      <c r="AV155" s="13" t="s">
        <v>85</v>
      </c>
      <c r="AW155" s="13" t="s">
        <v>32</v>
      </c>
      <c r="AX155" s="13" t="s">
        <v>83</v>
      </c>
      <c r="AY155" s="158" t="s">
        <v>120</v>
      </c>
    </row>
    <row r="156" spans="1:65" s="2" customFormat="1" ht="24.2" customHeight="1">
      <c r="A156" s="31"/>
      <c r="B156" s="142"/>
      <c r="C156" s="143" t="s">
        <v>203</v>
      </c>
      <c r="D156" s="143" t="s">
        <v>122</v>
      </c>
      <c r="E156" s="144" t="s">
        <v>366</v>
      </c>
      <c r="F156" s="145" t="s">
        <v>367</v>
      </c>
      <c r="G156" s="146" t="s">
        <v>273</v>
      </c>
      <c r="H156" s="147">
        <v>0.06</v>
      </c>
      <c r="I156" s="148"/>
      <c r="J156" s="149">
        <f>ROUND(I156*H156,2)</f>
        <v>0</v>
      </c>
      <c r="K156" s="145" t="s">
        <v>262</v>
      </c>
      <c r="L156" s="32"/>
      <c r="M156" s="150" t="s">
        <v>1</v>
      </c>
      <c r="N156" s="151" t="s">
        <v>40</v>
      </c>
      <c r="O156" s="57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4" t="s">
        <v>126</v>
      </c>
      <c r="AT156" s="154" t="s">
        <v>122</v>
      </c>
      <c r="AU156" s="154" t="s">
        <v>83</v>
      </c>
      <c r="AY156" s="16" t="s">
        <v>120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6" t="s">
        <v>83</v>
      </c>
      <c r="BK156" s="155">
        <f>ROUND(I156*H156,2)</f>
        <v>0</v>
      </c>
      <c r="BL156" s="16" t="s">
        <v>126</v>
      </c>
      <c r="BM156" s="154" t="s">
        <v>368</v>
      </c>
    </row>
    <row r="157" spans="1:65" s="13" customFormat="1">
      <c r="B157" s="156"/>
      <c r="D157" s="157" t="s">
        <v>243</v>
      </c>
      <c r="E157" s="158" t="s">
        <v>1</v>
      </c>
      <c r="F157" s="159" t="s">
        <v>369</v>
      </c>
      <c r="H157" s="160">
        <v>0.06</v>
      </c>
      <c r="I157" s="161"/>
      <c r="L157" s="156"/>
      <c r="M157" s="162"/>
      <c r="N157" s="163"/>
      <c r="O157" s="163"/>
      <c r="P157" s="163"/>
      <c r="Q157" s="163"/>
      <c r="R157" s="163"/>
      <c r="S157" s="163"/>
      <c r="T157" s="164"/>
      <c r="AT157" s="158" t="s">
        <v>243</v>
      </c>
      <c r="AU157" s="158" t="s">
        <v>83</v>
      </c>
      <c r="AV157" s="13" t="s">
        <v>85</v>
      </c>
      <c r="AW157" s="13" t="s">
        <v>32</v>
      </c>
      <c r="AX157" s="13" t="s">
        <v>83</v>
      </c>
      <c r="AY157" s="158" t="s">
        <v>120</v>
      </c>
    </row>
    <row r="158" spans="1:65" s="2" customFormat="1" ht="16.5" customHeight="1">
      <c r="A158" s="31"/>
      <c r="B158" s="142"/>
      <c r="C158" s="143" t="s">
        <v>207</v>
      </c>
      <c r="D158" s="143" t="s">
        <v>122</v>
      </c>
      <c r="E158" s="144" t="s">
        <v>370</v>
      </c>
      <c r="F158" s="145" t="s">
        <v>371</v>
      </c>
      <c r="G158" s="146" t="s">
        <v>372</v>
      </c>
      <c r="H158" s="147">
        <v>4</v>
      </c>
      <c r="I158" s="148"/>
      <c r="J158" s="149">
        <f>ROUND(I158*H158,2)</f>
        <v>0</v>
      </c>
      <c r="K158" s="145" t="s">
        <v>1</v>
      </c>
      <c r="L158" s="32"/>
      <c r="M158" s="150" t="s">
        <v>1</v>
      </c>
      <c r="N158" s="151" t="s">
        <v>40</v>
      </c>
      <c r="O158" s="57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126</v>
      </c>
      <c r="AT158" s="154" t="s">
        <v>122</v>
      </c>
      <c r="AU158" s="154" t="s">
        <v>83</v>
      </c>
      <c r="AY158" s="16" t="s">
        <v>120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83</v>
      </c>
      <c r="BK158" s="155">
        <f>ROUND(I158*H158,2)</f>
        <v>0</v>
      </c>
      <c r="BL158" s="16" t="s">
        <v>126</v>
      </c>
      <c r="BM158" s="154" t="s">
        <v>373</v>
      </c>
    </row>
    <row r="159" spans="1:65" s="2" customFormat="1" ht="16.5" customHeight="1">
      <c r="A159" s="31"/>
      <c r="B159" s="142"/>
      <c r="C159" s="143" t="s">
        <v>210</v>
      </c>
      <c r="D159" s="143" t="s">
        <v>122</v>
      </c>
      <c r="E159" s="144" t="s">
        <v>374</v>
      </c>
      <c r="F159" s="145" t="s">
        <v>375</v>
      </c>
      <c r="G159" s="146" t="s">
        <v>376</v>
      </c>
      <c r="H159" s="147">
        <v>6</v>
      </c>
      <c r="I159" s="148"/>
      <c r="J159" s="149">
        <f>ROUND(I159*H159,2)</f>
        <v>0</v>
      </c>
      <c r="K159" s="145" t="s">
        <v>1</v>
      </c>
      <c r="L159" s="32"/>
      <c r="M159" s="150" t="s">
        <v>1</v>
      </c>
      <c r="N159" s="151" t="s">
        <v>40</v>
      </c>
      <c r="O159" s="57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4" t="s">
        <v>126</v>
      </c>
      <c r="AT159" s="154" t="s">
        <v>122</v>
      </c>
      <c r="AU159" s="154" t="s">
        <v>83</v>
      </c>
      <c r="AY159" s="16" t="s">
        <v>120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6" t="s">
        <v>83</v>
      </c>
      <c r="BK159" s="155">
        <f>ROUND(I159*H159,2)</f>
        <v>0</v>
      </c>
      <c r="BL159" s="16" t="s">
        <v>126</v>
      </c>
      <c r="BM159" s="154" t="s">
        <v>377</v>
      </c>
    </row>
    <row r="160" spans="1:65" s="2" customFormat="1" ht="16.5" customHeight="1">
      <c r="A160" s="31"/>
      <c r="B160" s="142"/>
      <c r="C160" s="143" t="s">
        <v>213</v>
      </c>
      <c r="D160" s="143" t="s">
        <v>122</v>
      </c>
      <c r="E160" s="144" t="s">
        <v>378</v>
      </c>
      <c r="F160" s="145" t="s">
        <v>379</v>
      </c>
      <c r="G160" s="146" t="s">
        <v>380</v>
      </c>
      <c r="H160" s="147">
        <v>6</v>
      </c>
      <c r="I160" s="148"/>
      <c r="J160" s="149">
        <f>ROUND(I160*H160,2)</f>
        <v>0</v>
      </c>
      <c r="K160" s="145" t="s">
        <v>1</v>
      </c>
      <c r="L160" s="32"/>
      <c r="M160" s="175" t="s">
        <v>1</v>
      </c>
      <c r="N160" s="176" t="s">
        <v>40</v>
      </c>
      <c r="O160" s="177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126</v>
      </c>
      <c r="AT160" s="154" t="s">
        <v>122</v>
      </c>
      <c r="AU160" s="154" t="s">
        <v>83</v>
      </c>
      <c r="AY160" s="16" t="s">
        <v>120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83</v>
      </c>
      <c r="BK160" s="155">
        <f>ROUND(I160*H160,2)</f>
        <v>0</v>
      </c>
      <c r="BL160" s="16" t="s">
        <v>126</v>
      </c>
      <c r="BM160" s="154" t="s">
        <v>381</v>
      </c>
    </row>
    <row r="161" spans="1:31" s="2" customFormat="1" ht="6.95" customHeight="1">
      <c r="A161" s="31"/>
      <c r="B161" s="46"/>
      <c r="C161" s="47"/>
      <c r="D161" s="47"/>
      <c r="E161" s="47"/>
      <c r="F161" s="47"/>
      <c r="G161" s="47"/>
      <c r="H161" s="47"/>
      <c r="I161" s="47"/>
      <c r="J161" s="47"/>
      <c r="K161" s="47"/>
      <c r="L161" s="32"/>
      <c r="M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</row>
  </sheetData>
  <autoFilter ref="C117:K16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>
      <selection activeCell="K138" sqref="K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91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92</v>
      </c>
      <c r="L4" s="19"/>
      <c r="M4" s="92" t="s">
        <v>11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6.5" customHeight="1">
      <c r="B7" s="19"/>
      <c r="E7" s="228" t="str">
        <f>'Rekapitulace stavby'!K6</f>
        <v>Svět dětí, Komenského sady, Třeboň (A)</v>
      </c>
      <c r="F7" s="229"/>
      <c r="G7" s="229"/>
      <c r="H7" s="229"/>
      <c r="L7" s="19"/>
    </row>
    <row r="8" spans="1:46" s="2" customFormat="1" ht="12" customHeight="1">
      <c r="A8" s="31"/>
      <c r="B8" s="32"/>
      <c r="C8" s="31"/>
      <c r="D8" s="26" t="s">
        <v>93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0" t="s">
        <v>382</v>
      </c>
      <c r="F9" s="227"/>
      <c r="G9" s="227"/>
      <c r="H9" s="22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17. 8. 2023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0" t="str">
        <f>'Rekapitulace stavby'!E14</f>
        <v>Vyplň údaj</v>
      </c>
      <c r="F18" s="219"/>
      <c r="G18" s="219"/>
      <c r="H18" s="219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33</v>
      </c>
      <c r="E23" s="31"/>
      <c r="F23" s="31"/>
      <c r="G23" s="31"/>
      <c r="H23" s="31"/>
      <c r="I23" s="26" t="s">
        <v>26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23" t="s">
        <v>1</v>
      </c>
      <c r="F27" s="223"/>
      <c r="G27" s="223"/>
      <c r="H27" s="223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35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37</v>
      </c>
      <c r="G32" s="31"/>
      <c r="H32" s="31"/>
      <c r="I32" s="35" t="s">
        <v>36</v>
      </c>
      <c r="J32" s="35" t="s">
        <v>38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39</v>
      </c>
      <c r="E33" s="26" t="s">
        <v>40</v>
      </c>
      <c r="F33" s="98">
        <f>ROUND((SUM(BE117:BE123)),  2)</f>
        <v>0</v>
      </c>
      <c r="G33" s="31"/>
      <c r="H33" s="31"/>
      <c r="I33" s="99">
        <v>0.21</v>
      </c>
      <c r="J33" s="98">
        <f>ROUND(((SUM(BE117:BE123))*I33),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41</v>
      </c>
      <c r="F34" s="98">
        <f>ROUND((SUM(BF117:BF123)),  2)</f>
        <v>0</v>
      </c>
      <c r="G34" s="31"/>
      <c r="H34" s="31"/>
      <c r="I34" s="99">
        <v>0.15</v>
      </c>
      <c r="J34" s="98">
        <f>ROUND(((SUM(BF117:BF123))*I34),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42</v>
      </c>
      <c r="F35" s="98">
        <f>ROUND((SUM(BG117:BG123)),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43</v>
      </c>
      <c r="F36" s="98">
        <f>ROUND((SUM(BH117:BH123)),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44</v>
      </c>
      <c r="F37" s="98">
        <f>ROUND((SUM(BI117:BI123)),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45</v>
      </c>
      <c r="E39" s="59"/>
      <c r="F39" s="59"/>
      <c r="G39" s="102" t="s">
        <v>46</v>
      </c>
      <c r="H39" s="103" t="s">
        <v>47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50</v>
      </c>
      <c r="E61" s="34"/>
      <c r="F61" s="106" t="s">
        <v>51</v>
      </c>
      <c r="G61" s="44" t="s">
        <v>50</v>
      </c>
      <c r="H61" s="34"/>
      <c r="I61" s="34"/>
      <c r="J61" s="107" t="s">
        <v>51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50</v>
      </c>
      <c r="E76" s="34"/>
      <c r="F76" s="106" t="s">
        <v>51</v>
      </c>
      <c r="G76" s="44" t="s">
        <v>50</v>
      </c>
      <c r="H76" s="34"/>
      <c r="I76" s="34"/>
      <c r="J76" s="107" t="s">
        <v>51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95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28" t="str">
        <f>E7</f>
        <v>Svět dětí, Komenského sady, Třeboň (A)</v>
      </c>
      <c r="F85" s="229"/>
      <c r="G85" s="229"/>
      <c r="H85" s="22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93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00" t="str">
        <f>E9</f>
        <v>VRN - Vedlejší rozpočtové náklady</v>
      </c>
      <c r="F87" s="227"/>
      <c r="G87" s="227"/>
      <c r="H87" s="22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21</v>
      </c>
      <c r="D89" s="31"/>
      <c r="E89" s="31"/>
      <c r="F89" s="24" t="str">
        <f>F12</f>
        <v xml:space="preserve"> </v>
      </c>
      <c r="G89" s="31"/>
      <c r="H89" s="31"/>
      <c r="I89" s="26" t="s">
        <v>23</v>
      </c>
      <c r="J89" s="54" t="str">
        <f>IF(J12="","",J12)</f>
        <v>17. 8. 2023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25</v>
      </c>
      <c r="D91" s="31"/>
      <c r="E91" s="31"/>
      <c r="F91" s="24" t="str">
        <f>E15</f>
        <v>Město Třeboň</v>
      </c>
      <c r="G91" s="31"/>
      <c r="H91" s="31"/>
      <c r="I91" s="26" t="s">
        <v>31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33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08" t="s">
        <v>96</v>
      </c>
      <c r="D94" s="100"/>
      <c r="E94" s="100"/>
      <c r="F94" s="100"/>
      <c r="G94" s="100"/>
      <c r="H94" s="100"/>
      <c r="I94" s="100"/>
      <c r="J94" s="109" t="s">
        <v>97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10" t="s">
        <v>98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99</v>
      </c>
    </row>
    <row r="97" spans="1:31" s="9" customFormat="1" ht="24.95" hidden="1" customHeight="1">
      <c r="B97" s="111"/>
      <c r="D97" s="112" t="s">
        <v>383</v>
      </c>
      <c r="E97" s="113"/>
      <c r="F97" s="113"/>
      <c r="G97" s="113"/>
      <c r="H97" s="113"/>
      <c r="I97" s="113"/>
      <c r="J97" s="114">
        <f>J118</f>
        <v>0</v>
      </c>
      <c r="L97" s="111"/>
    </row>
    <row r="98" spans="1:31" s="2" customFormat="1" ht="21.75" hidden="1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hidden="1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hidden="1"/>
    <row r="101" spans="1:31" hidden="1"/>
    <row r="102" spans="1:31" hidden="1"/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105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17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28" t="str">
        <f>E7</f>
        <v>Svět dětí, Komenského sady, Třeboň (A)</v>
      </c>
      <c r="F107" s="229"/>
      <c r="G107" s="229"/>
      <c r="H107" s="229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93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00" t="str">
        <f>E9</f>
        <v>VRN - Vedlejší rozpočtové náklady</v>
      </c>
      <c r="F109" s="227"/>
      <c r="G109" s="227"/>
      <c r="H109" s="227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21</v>
      </c>
      <c r="D111" s="31"/>
      <c r="E111" s="31"/>
      <c r="F111" s="24" t="str">
        <f>F12</f>
        <v xml:space="preserve"> </v>
      </c>
      <c r="G111" s="31"/>
      <c r="H111" s="31"/>
      <c r="I111" s="26" t="s">
        <v>23</v>
      </c>
      <c r="J111" s="54" t="str">
        <f>IF(J12="","",J12)</f>
        <v>17. 8. 2023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25</v>
      </c>
      <c r="D113" s="31"/>
      <c r="E113" s="31"/>
      <c r="F113" s="24" t="str">
        <f>E15</f>
        <v>Město Třeboň</v>
      </c>
      <c r="G113" s="31"/>
      <c r="H113" s="31"/>
      <c r="I113" s="26" t="s">
        <v>31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29</v>
      </c>
      <c r="D114" s="31"/>
      <c r="E114" s="31"/>
      <c r="F114" s="24" t="str">
        <f>IF(E18="","",E18)</f>
        <v>Vyplň údaj</v>
      </c>
      <c r="G114" s="31"/>
      <c r="H114" s="31"/>
      <c r="I114" s="26" t="s">
        <v>33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19"/>
      <c r="B116" s="120"/>
      <c r="C116" s="121" t="s">
        <v>106</v>
      </c>
      <c r="D116" s="122" t="s">
        <v>60</v>
      </c>
      <c r="E116" s="122" t="s">
        <v>56</v>
      </c>
      <c r="F116" s="122" t="s">
        <v>57</v>
      </c>
      <c r="G116" s="122" t="s">
        <v>107</v>
      </c>
      <c r="H116" s="122" t="s">
        <v>108</v>
      </c>
      <c r="I116" s="122" t="s">
        <v>109</v>
      </c>
      <c r="J116" s="122" t="s">
        <v>97</v>
      </c>
      <c r="K116" s="123" t="s">
        <v>110</v>
      </c>
      <c r="L116" s="124"/>
      <c r="M116" s="61" t="s">
        <v>1</v>
      </c>
      <c r="N116" s="62" t="s">
        <v>39</v>
      </c>
      <c r="O116" s="62" t="s">
        <v>111</v>
      </c>
      <c r="P116" s="62" t="s">
        <v>112</v>
      </c>
      <c r="Q116" s="62" t="s">
        <v>113</v>
      </c>
      <c r="R116" s="62" t="s">
        <v>114</v>
      </c>
      <c r="S116" s="62" t="s">
        <v>115</v>
      </c>
      <c r="T116" s="63" t="s">
        <v>116</v>
      </c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</row>
    <row r="117" spans="1:65" s="2" customFormat="1" ht="22.9" customHeight="1">
      <c r="A117" s="31"/>
      <c r="B117" s="32"/>
      <c r="C117" s="68" t="s">
        <v>117</v>
      </c>
      <c r="D117" s="31"/>
      <c r="E117" s="31"/>
      <c r="F117" s="31"/>
      <c r="G117" s="31"/>
      <c r="H117" s="31"/>
      <c r="I117" s="31"/>
      <c r="J117" s="125">
        <f>BK117</f>
        <v>0</v>
      </c>
      <c r="K117" s="31"/>
      <c r="L117" s="32"/>
      <c r="M117" s="64"/>
      <c r="N117" s="55"/>
      <c r="O117" s="65"/>
      <c r="P117" s="126">
        <f>P118</f>
        <v>0</v>
      </c>
      <c r="Q117" s="65"/>
      <c r="R117" s="126">
        <f>R118</f>
        <v>0</v>
      </c>
      <c r="S117" s="65"/>
      <c r="T117" s="127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74</v>
      </c>
      <c r="AU117" s="16" t="s">
        <v>99</v>
      </c>
      <c r="BK117" s="128">
        <f>BK118</f>
        <v>0</v>
      </c>
    </row>
    <row r="118" spans="1:65" s="12" customFormat="1" ht="25.9" customHeight="1">
      <c r="B118" s="129"/>
      <c r="D118" s="130" t="s">
        <v>74</v>
      </c>
      <c r="E118" s="131" t="s">
        <v>384</v>
      </c>
      <c r="F118" s="131" t="s">
        <v>90</v>
      </c>
      <c r="I118" s="132"/>
      <c r="J118" s="133">
        <f>BK118</f>
        <v>0</v>
      </c>
      <c r="L118" s="129"/>
      <c r="M118" s="134"/>
      <c r="N118" s="135"/>
      <c r="O118" s="135"/>
      <c r="P118" s="136">
        <f>SUM(P119:P123)</f>
        <v>0</v>
      </c>
      <c r="Q118" s="135"/>
      <c r="R118" s="136">
        <f>SUM(R119:R123)</f>
        <v>0</v>
      </c>
      <c r="S118" s="135"/>
      <c r="T118" s="137">
        <f>SUM(T119:T123)</f>
        <v>0</v>
      </c>
      <c r="AR118" s="130" t="s">
        <v>83</v>
      </c>
      <c r="AT118" s="138" t="s">
        <v>74</v>
      </c>
      <c r="AU118" s="138" t="s">
        <v>75</v>
      </c>
      <c r="AY118" s="130" t="s">
        <v>120</v>
      </c>
      <c r="BK118" s="139">
        <f>SUM(BK119:BK123)</f>
        <v>0</v>
      </c>
    </row>
    <row r="119" spans="1:65" s="2" customFormat="1" ht="16.5" customHeight="1">
      <c r="A119" s="31"/>
      <c r="B119" s="142"/>
      <c r="C119" s="143" t="s">
        <v>83</v>
      </c>
      <c r="D119" s="143" t="s">
        <v>122</v>
      </c>
      <c r="E119" s="144" t="s">
        <v>385</v>
      </c>
      <c r="F119" s="145" t="s">
        <v>386</v>
      </c>
      <c r="G119" s="146" t="s">
        <v>387</v>
      </c>
      <c r="H119" s="147">
        <v>1</v>
      </c>
      <c r="I119" s="148"/>
      <c r="J119" s="149">
        <f t="shared" ref="J119:J123" si="0">ROUND(I119*H119,2)</f>
        <v>0</v>
      </c>
      <c r="K119" s="145" t="s">
        <v>1</v>
      </c>
      <c r="L119" s="32"/>
      <c r="M119" s="150" t="s">
        <v>1</v>
      </c>
      <c r="N119" s="151" t="s">
        <v>40</v>
      </c>
      <c r="O119" s="57"/>
      <c r="P119" s="152">
        <f t="shared" ref="P119:P123" si="1">O119*H119</f>
        <v>0</v>
      </c>
      <c r="Q119" s="152">
        <v>0</v>
      </c>
      <c r="R119" s="152">
        <f t="shared" ref="R119:R123" si="2">Q119*H119</f>
        <v>0</v>
      </c>
      <c r="S119" s="152">
        <v>0</v>
      </c>
      <c r="T119" s="153">
        <f t="shared" ref="T119:T123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4" t="s">
        <v>126</v>
      </c>
      <c r="AT119" s="154" t="s">
        <v>122</v>
      </c>
      <c r="AU119" s="154" t="s">
        <v>83</v>
      </c>
      <c r="AY119" s="16" t="s">
        <v>120</v>
      </c>
      <c r="BE119" s="155">
        <f t="shared" ref="BE119:BE123" si="4">IF(N119="základní",J119,0)</f>
        <v>0</v>
      </c>
      <c r="BF119" s="155">
        <f t="shared" ref="BF119:BF123" si="5">IF(N119="snížená",J119,0)</f>
        <v>0</v>
      </c>
      <c r="BG119" s="155">
        <f t="shared" ref="BG119:BG123" si="6">IF(N119="zákl. přenesená",J119,0)</f>
        <v>0</v>
      </c>
      <c r="BH119" s="155">
        <f t="shared" ref="BH119:BH123" si="7">IF(N119="sníž. přenesená",J119,0)</f>
        <v>0</v>
      </c>
      <c r="BI119" s="155">
        <f t="shared" ref="BI119:BI123" si="8">IF(N119="nulová",J119,0)</f>
        <v>0</v>
      </c>
      <c r="BJ119" s="16" t="s">
        <v>83</v>
      </c>
      <c r="BK119" s="155">
        <f t="shared" ref="BK119:BK123" si="9">ROUND(I119*H119,2)</f>
        <v>0</v>
      </c>
      <c r="BL119" s="16" t="s">
        <v>126</v>
      </c>
      <c r="BM119" s="154" t="s">
        <v>388</v>
      </c>
    </row>
    <row r="120" spans="1:65" s="2" customFormat="1" ht="16.5" customHeight="1">
      <c r="A120" s="31"/>
      <c r="B120" s="142"/>
      <c r="C120" s="143" t="s">
        <v>85</v>
      </c>
      <c r="D120" s="143" t="s">
        <v>122</v>
      </c>
      <c r="E120" s="144" t="s">
        <v>389</v>
      </c>
      <c r="F120" s="145" t="s">
        <v>390</v>
      </c>
      <c r="G120" s="146" t="s">
        <v>387</v>
      </c>
      <c r="H120" s="147">
        <v>1</v>
      </c>
      <c r="I120" s="148"/>
      <c r="J120" s="149">
        <f t="shared" si="0"/>
        <v>0</v>
      </c>
      <c r="K120" s="145" t="s">
        <v>1</v>
      </c>
      <c r="L120" s="32"/>
      <c r="M120" s="150" t="s">
        <v>1</v>
      </c>
      <c r="N120" s="151" t="s">
        <v>40</v>
      </c>
      <c r="O120" s="57"/>
      <c r="P120" s="152">
        <f t="shared" si="1"/>
        <v>0</v>
      </c>
      <c r="Q120" s="152">
        <v>0</v>
      </c>
      <c r="R120" s="152">
        <f t="shared" si="2"/>
        <v>0</v>
      </c>
      <c r="S120" s="152">
        <v>0</v>
      </c>
      <c r="T120" s="153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4" t="s">
        <v>126</v>
      </c>
      <c r="AT120" s="154" t="s">
        <v>122</v>
      </c>
      <c r="AU120" s="154" t="s">
        <v>83</v>
      </c>
      <c r="AY120" s="16" t="s">
        <v>120</v>
      </c>
      <c r="BE120" s="155">
        <f t="shared" si="4"/>
        <v>0</v>
      </c>
      <c r="BF120" s="155">
        <f t="shared" si="5"/>
        <v>0</v>
      </c>
      <c r="BG120" s="155">
        <f t="shared" si="6"/>
        <v>0</v>
      </c>
      <c r="BH120" s="155">
        <f t="shared" si="7"/>
        <v>0</v>
      </c>
      <c r="BI120" s="155">
        <f t="shared" si="8"/>
        <v>0</v>
      </c>
      <c r="BJ120" s="16" t="s">
        <v>83</v>
      </c>
      <c r="BK120" s="155">
        <f t="shared" si="9"/>
        <v>0</v>
      </c>
      <c r="BL120" s="16" t="s">
        <v>126</v>
      </c>
      <c r="BM120" s="154" t="s">
        <v>391</v>
      </c>
    </row>
    <row r="121" spans="1:65" s="2" customFormat="1" ht="16.5" customHeight="1">
      <c r="A121" s="31"/>
      <c r="B121" s="142"/>
      <c r="C121" s="143" t="s">
        <v>131</v>
      </c>
      <c r="D121" s="143" t="s">
        <v>122</v>
      </c>
      <c r="E121" s="144" t="s">
        <v>392</v>
      </c>
      <c r="F121" s="145" t="s">
        <v>393</v>
      </c>
      <c r="G121" s="146" t="s">
        <v>387</v>
      </c>
      <c r="H121" s="147">
        <v>1</v>
      </c>
      <c r="I121" s="148"/>
      <c r="J121" s="149">
        <f t="shared" si="0"/>
        <v>0</v>
      </c>
      <c r="K121" s="145" t="s">
        <v>1</v>
      </c>
      <c r="L121" s="32"/>
      <c r="M121" s="150" t="s">
        <v>1</v>
      </c>
      <c r="N121" s="151" t="s">
        <v>40</v>
      </c>
      <c r="O121" s="57"/>
      <c r="P121" s="152">
        <f t="shared" si="1"/>
        <v>0</v>
      </c>
      <c r="Q121" s="152">
        <v>0</v>
      </c>
      <c r="R121" s="152">
        <f t="shared" si="2"/>
        <v>0</v>
      </c>
      <c r="S121" s="152">
        <v>0</v>
      </c>
      <c r="T121" s="153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4" t="s">
        <v>126</v>
      </c>
      <c r="AT121" s="154" t="s">
        <v>122</v>
      </c>
      <c r="AU121" s="154" t="s">
        <v>83</v>
      </c>
      <c r="AY121" s="16" t="s">
        <v>120</v>
      </c>
      <c r="BE121" s="155">
        <f t="shared" si="4"/>
        <v>0</v>
      </c>
      <c r="BF121" s="155">
        <f t="shared" si="5"/>
        <v>0</v>
      </c>
      <c r="BG121" s="155">
        <f t="shared" si="6"/>
        <v>0</v>
      </c>
      <c r="BH121" s="155">
        <f t="shared" si="7"/>
        <v>0</v>
      </c>
      <c r="BI121" s="155">
        <f t="shared" si="8"/>
        <v>0</v>
      </c>
      <c r="BJ121" s="16" t="s">
        <v>83</v>
      </c>
      <c r="BK121" s="155">
        <f t="shared" si="9"/>
        <v>0</v>
      </c>
      <c r="BL121" s="16" t="s">
        <v>126</v>
      </c>
      <c r="BM121" s="154" t="s">
        <v>394</v>
      </c>
    </row>
    <row r="122" spans="1:65" s="2" customFormat="1" ht="16.5" customHeight="1">
      <c r="A122" s="31"/>
      <c r="B122" s="142"/>
      <c r="C122" s="143" t="s">
        <v>126</v>
      </c>
      <c r="D122" s="143" t="s">
        <v>122</v>
      </c>
      <c r="E122" s="144" t="s">
        <v>395</v>
      </c>
      <c r="F122" s="145" t="s">
        <v>396</v>
      </c>
      <c r="G122" s="146" t="s">
        <v>387</v>
      </c>
      <c r="H122" s="147">
        <v>1</v>
      </c>
      <c r="I122" s="148"/>
      <c r="J122" s="149">
        <f t="shared" si="0"/>
        <v>0</v>
      </c>
      <c r="K122" s="145" t="s">
        <v>1</v>
      </c>
      <c r="L122" s="32"/>
      <c r="M122" s="150" t="s">
        <v>1</v>
      </c>
      <c r="N122" s="151" t="s">
        <v>40</v>
      </c>
      <c r="O122" s="57"/>
      <c r="P122" s="152">
        <f t="shared" si="1"/>
        <v>0</v>
      </c>
      <c r="Q122" s="152">
        <v>0</v>
      </c>
      <c r="R122" s="152">
        <f t="shared" si="2"/>
        <v>0</v>
      </c>
      <c r="S122" s="152">
        <v>0</v>
      </c>
      <c r="T122" s="153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4" t="s">
        <v>126</v>
      </c>
      <c r="AT122" s="154" t="s">
        <v>122</v>
      </c>
      <c r="AU122" s="154" t="s">
        <v>83</v>
      </c>
      <c r="AY122" s="16" t="s">
        <v>120</v>
      </c>
      <c r="BE122" s="155">
        <f t="shared" si="4"/>
        <v>0</v>
      </c>
      <c r="BF122" s="155">
        <f t="shared" si="5"/>
        <v>0</v>
      </c>
      <c r="BG122" s="155">
        <f t="shared" si="6"/>
        <v>0</v>
      </c>
      <c r="BH122" s="155">
        <f t="shared" si="7"/>
        <v>0</v>
      </c>
      <c r="BI122" s="155">
        <f t="shared" si="8"/>
        <v>0</v>
      </c>
      <c r="BJ122" s="16" t="s">
        <v>83</v>
      </c>
      <c r="BK122" s="155">
        <f t="shared" si="9"/>
        <v>0</v>
      </c>
      <c r="BL122" s="16" t="s">
        <v>126</v>
      </c>
      <c r="BM122" s="154" t="s">
        <v>397</v>
      </c>
    </row>
    <row r="123" spans="1:65" s="2" customFormat="1" ht="16.5" customHeight="1">
      <c r="A123" s="31"/>
      <c r="B123" s="142"/>
      <c r="C123" s="143" t="s">
        <v>138</v>
      </c>
      <c r="D123" s="143" t="s">
        <v>122</v>
      </c>
      <c r="E123" s="144" t="s">
        <v>398</v>
      </c>
      <c r="F123" s="145" t="s">
        <v>399</v>
      </c>
      <c r="G123" s="146" t="s">
        <v>387</v>
      </c>
      <c r="H123" s="147">
        <v>1</v>
      </c>
      <c r="I123" s="148"/>
      <c r="J123" s="149">
        <f t="shared" si="0"/>
        <v>0</v>
      </c>
      <c r="K123" s="145" t="s">
        <v>1</v>
      </c>
      <c r="L123" s="32"/>
      <c r="M123" s="150" t="s">
        <v>1</v>
      </c>
      <c r="N123" s="151" t="s">
        <v>40</v>
      </c>
      <c r="O123" s="57"/>
      <c r="P123" s="152">
        <f t="shared" si="1"/>
        <v>0</v>
      </c>
      <c r="Q123" s="152">
        <v>0</v>
      </c>
      <c r="R123" s="152">
        <f t="shared" si="2"/>
        <v>0</v>
      </c>
      <c r="S123" s="152">
        <v>0</v>
      </c>
      <c r="T123" s="15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126</v>
      </c>
      <c r="AT123" s="154" t="s">
        <v>122</v>
      </c>
      <c r="AU123" s="154" t="s">
        <v>83</v>
      </c>
      <c r="AY123" s="16" t="s">
        <v>120</v>
      </c>
      <c r="BE123" s="155">
        <f t="shared" si="4"/>
        <v>0</v>
      </c>
      <c r="BF123" s="155">
        <f t="shared" si="5"/>
        <v>0</v>
      </c>
      <c r="BG123" s="155">
        <f t="shared" si="6"/>
        <v>0</v>
      </c>
      <c r="BH123" s="155">
        <f t="shared" si="7"/>
        <v>0</v>
      </c>
      <c r="BI123" s="155">
        <f t="shared" si="8"/>
        <v>0</v>
      </c>
      <c r="BJ123" s="16" t="s">
        <v>83</v>
      </c>
      <c r="BK123" s="155">
        <f t="shared" si="9"/>
        <v>0</v>
      </c>
      <c r="BL123" s="16" t="s">
        <v>126</v>
      </c>
      <c r="BM123" s="154" t="s">
        <v>400</v>
      </c>
    </row>
    <row r="124" spans="1:65" s="2" customFormat="1" ht="6.95" customHeight="1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16:K12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S1 - Dětské herní prvky, ...</vt:lpstr>
      <vt:lpstr>S2 - Vegetační úpravy</vt:lpstr>
      <vt:lpstr>VRN - Vedlejší rozpočtové...</vt:lpstr>
      <vt:lpstr>'Rekapitulace stavby'!Názvy_tisku</vt:lpstr>
      <vt:lpstr>'S1 - Dětské herní prvky, ...'!Názvy_tisku</vt:lpstr>
      <vt:lpstr>'S2 - Vegetační úpravy'!Názvy_tisku</vt:lpstr>
      <vt:lpstr>'VRN - Vedlejší rozpočtové...'!Názvy_tisku</vt:lpstr>
      <vt:lpstr>'Rekapitulace stavby'!Oblast_tisku</vt:lpstr>
      <vt:lpstr>'S1 - Dětské herní prvky, ...'!Oblast_tisku</vt:lpstr>
      <vt:lpstr>'S2 - Vegetační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Rihova</dc:creator>
  <cp:lastModifiedBy>Alexandra Jelínková</cp:lastModifiedBy>
  <cp:lastPrinted>2023-09-12T17:02:37Z</cp:lastPrinted>
  <dcterms:created xsi:type="dcterms:W3CDTF">2023-09-12T15:27:41Z</dcterms:created>
  <dcterms:modified xsi:type="dcterms:W3CDTF">2023-09-18T12:27:16Z</dcterms:modified>
</cp:coreProperties>
</file>